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8"/>
  </bookViews>
  <sheets>
    <sheet name="Общая" sheetId="1" r:id="rId1"/>
    <sheet name="3а" sheetId="2" r:id="rId2"/>
    <sheet name="3а Предм" sheetId="3" r:id="rId3"/>
    <sheet name="3б" sheetId="4" r:id="rId4"/>
    <sheet name="3б Предм" sheetId="5" r:id="rId5"/>
    <sheet name="3в" sheetId="6" r:id="rId6"/>
    <sheet name="3в Предм" sheetId="7" r:id="rId7"/>
    <sheet name="3г" sheetId="8" r:id="rId8"/>
    <sheet name="3г Предм" sheetId="9" r:id="rId9"/>
    <sheet name="3д" sheetId="10" r:id="rId10"/>
    <sheet name="3д Предм" sheetId="11" r:id="rId11"/>
  </sheets>
  <definedNames/>
  <calcPr fullCalcOnLoad="1"/>
</workbook>
</file>

<file path=xl/sharedStrings.xml><?xml version="1.0" encoding="utf-8"?>
<sst xmlns="http://schemas.openxmlformats.org/spreadsheetml/2006/main" count="1024" uniqueCount="252">
  <si>
    <t>Наименование УУД</t>
  </si>
  <si>
    <t>Показатели УУД</t>
  </si>
  <si>
    <t>№ задания</t>
  </si>
  <si>
    <t>2 а класс</t>
  </si>
  <si>
    <t>2 б класс</t>
  </si>
  <si>
    <t>2 в класс</t>
  </si>
  <si>
    <t>2 г класс</t>
  </si>
  <si>
    <t>2 д класс</t>
  </si>
  <si>
    <t>всего</t>
  </si>
  <si>
    <t>общее кол-во</t>
  </si>
  <si>
    <t>%</t>
  </si>
  <si>
    <t>целеполагание - принимать и сохранять учебную задачу</t>
  </si>
  <si>
    <t>планирование — составление плана и последовательности действий, работа по плану</t>
  </si>
  <si>
    <t>прогнозирование — предвосхищение результата, высказывание своих предположений</t>
  </si>
  <si>
    <t>контроль в форме сличения способа действия и его результата с заданным эталоном с целью обнаружения отклонений и отличий от эталона</t>
  </si>
  <si>
    <t>коррекция — внесение необходимых дополнений и коррективов</t>
  </si>
  <si>
    <t>оценка — оценка результатов работы,  выделение и осознание обучающимся того, что уже усвоено и что ещё нужно усвоить</t>
  </si>
  <si>
    <t>самостоятельное выделение и формулирование познавательной цели</t>
  </si>
  <si>
    <t>анализ объектов с целью выделения признаков (существенных, несущественных)</t>
  </si>
  <si>
    <t>осознанное и произвольное построение речевого высказывания в устной и письменной форме</t>
  </si>
  <si>
    <t>рефлексия способов и условий действия, контроль и оценка процесса и результатов деятельности</t>
  </si>
  <si>
    <t>поиск и выделение необходимой информации, в том числе решение рабочих задач с использованием общедоступных в начальной школе инструментов ИКТ и источников информации</t>
  </si>
  <si>
    <t>владение общими приемами решения задач</t>
  </si>
  <si>
    <t>выбор наиболее эффективных способов решения задач в зависимости от конкретных условий</t>
  </si>
  <si>
    <t>моделирование — преобразование объекта из чувственной формы в модель</t>
  </si>
  <si>
    <t>установление причинно-следственных связей, представление цепочек объектов и явлений</t>
  </si>
  <si>
    <t>постановка и формулирование проблемы, создание алгоритмов деятельности</t>
  </si>
  <si>
    <t>умение сформулировать и выразить свои мысли с полнотой и точностью,  формулирование собственного мнения и позиции</t>
  </si>
  <si>
    <t>оценивание чужих поступков</t>
  </si>
  <si>
    <t>понимание чувств  других, сопереживание им</t>
  </si>
  <si>
    <t xml:space="preserve">учебно-познавательный интерес к новому материалу и способам ее решения, самостоятельное выполнение работы </t>
  </si>
  <si>
    <t>2, 8</t>
  </si>
  <si>
    <t>7, 8</t>
  </si>
  <si>
    <t>1, 4, 8, 9</t>
  </si>
  <si>
    <t>-</t>
  </si>
  <si>
    <t>*</t>
  </si>
  <si>
    <t>Анищенко</t>
  </si>
  <si>
    <t>Мирошниченко</t>
  </si>
  <si>
    <t>Итого</t>
  </si>
  <si>
    <t>общ кол-во</t>
  </si>
  <si>
    <t>Уровень</t>
  </si>
  <si>
    <t>Отметка</t>
  </si>
  <si>
    <t>Ботюк</t>
  </si>
  <si>
    <t>Виноградов</t>
  </si>
  <si>
    <t>Гамбарова</t>
  </si>
  <si>
    <t>Голубева</t>
  </si>
  <si>
    <t>Зыкова</t>
  </si>
  <si>
    <t>Казаченко</t>
  </si>
  <si>
    <t>Кондратюк</t>
  </si>
  <si>
    <t>Мамонтов</t>
  </si>
  <si>
    <t>Маслюков</t>
  </si>
  <si>
    <t>Новиков</t>
  </si>
  <si>
    <t>Павленков</t>
  </si>
  <si>
    <t>Плесовских</t>
  </si>
  <si>
    <t>Сажнёва</t>
  </si>
  <si>
    <t>Сероштан</t>
  </si>
  <si>
    <t>Хамьянов</t>
  </si>
  <si>
    <t>Храпченкова</t>
  </si>
  <si>
    <t>Шмидт</t>
  </si>
  <si>
    <t>Вятчанин</t>
  </si>
  <si>
    <t>Гаращенко</t>
  </si>
  <si>
    <t>Дозорец</t>
  </si>
  <si>
    <t>Елистратов</t>
  </si>
  <si>
    <t>Ерусланова</t>
  </si>
  <si>
    <t>Загидуллина</t>
  </si>
  <si>
    <t>Зеленова</t>
  </si>
  <si>
    <t>Казаковцев</t>
  </si>
  <si>
    <t>Кабанцева</t>
  </si>
  <si>
    <t>Кадырова</t>
  </si>
  <si>
    <t>Кошеваров</t>
  </si>
  <si>
    <t>Малабеков</t>
  </si>
  <si>
    <t>Мансимов</t>
  </si>
  <si>
    <t>Страхов</t>
  </si>
  <si>
    <t>Толибхонова</t>
  </si>
  <si>
    <t>Хабибуллин</t>
  </si>
  <si>
    <t>Шакирьянов</t>
  </si>
  <si>
    <t>КОММУНИ-КАТИВНЫЕ</t>
  </si>
  <si>
    <t>Багаева</t>
  </si>
  <si>
    <t>Бахарев</t>
  </si>
  <si>
    <t>Белова</t>
  </si>
  <si>
    <t>Гагарина</t>
  </si>
  <si>
    <t>Грачев</t>
  </si>
  <si>
    <t>Демидов</t>
  </si>
  <si>
    <t>Иванов</t>
  </si>
  <si>
    <t>Игнатьев</t>
  </si>
  <si>
    <t>Илюхин</t>
  </si>
  <si>
    <t>Катунин</t>
  </si>
  <si>
    <t>Конькова</t>
  </si>
  <si>
    <t>Латникова</t>
  </si>
  <si>
    <t>Муллануров</t>
  </si>
  <si>
    <t>Мутовкина</t>
  </si>
  <si>
    <t>Низамов</t>
  </si>
  <si>
    <t>Русинов</t>
  </si>
  <si>
    <t>Садриев</t>
  </si>
  <si>
    <t>Стеченко</t>
  </si>
  <si>
    <t>Шевелева</t>
  </si>
  <si>
    <t>Яркова</t>
  </si>
  <si>
    <t>№ зада-ния</t>
  </si>
  <si>
    <t>Гафеева А</t>
  </si>
  <si>
    <t>Гафеева К</t>
  </si>
  <si>
    <t>Главатских В.</t>
  </si>
  <si>
    <t>Грицкова Н.</t>
  </si>
  <si>
    <t>Грицкова О.</t>
  </si>
  <si>
    <t>Журавлев М.</t>
  </si>
  <si>
    <t>Зиновьева А.</t>
  </si>
  <si>
    <t>Красников И.</t>
  </si>
  <si>
    <t>Максимов С.</t>
  </si>
  <si>
    <t>Мартышкина В.</t>
  </si>
  <si>
    <t>Махмудов А.</t>
  </si>
  <si>
    <t>Пересунько А.</t>
  </si>
  <si>
    <t>Рекеть К.</t>
  </si>
  <si>
    <t>Семенов Д.</t>
  </si>
  <si>
    <t>Тарасова К.</t>
  </si>
  <si>
    <t>Фирсова Д.</t>
  </si>
  <si>
    <t>РЕГУЛЯ-ТИВНЫЕ</t>
  </si>
  <si>
    <t>ПОЗНАВА-ТЕЛЬНЫЕ</t>
  </si>
  <si>
    <t>Наимено-вание УУД</t>
  </si>
  <si>
    <t>ЛИЧНОСТ-НЫЕ</t>
  </si>
  <si>
    <t>Абросимова</t>
  </si>
  <si>
    <t>Бивол</t>
  </si>
  <si>
    <t>Быданов</t>
  </si>
  <si>
    <t>Володькина</t>
  </si>
  <si>
    <t>Кетова</t>
  </si>
  <si>
    <t>Колобаев</t>
  </si>
  <si>
    <t>Коробенко</t>
  </si>
  <si>
    <t>Кравец</t>
  </si>
  <si>
    <t>Кузелев</t>
  </si>
  <si>
    <t>Кузьмин</t>
  </si>
  <si>
    <t>Мухин</t>
  </si>
  <si>
    <t>Островерхова</t>
  </si>
  <si>
    <t>Пичулева</t>
  </si>
  <si>
    <t>Тюменцева</t>
  </si>
  <si>
    <t>Шайхиянов</t>
  </si>
  <si>
    <t>Шергин</t>
  </si>
  <si>
    <t>Чушев</t>
  </si>
  <si>
    <t>Оценочный лист (протокол) итоговой комплексной работы во 3-х  классах МБОУ "СОШ № 6" за 2012/2013 учебный год</t>
  </si>
  <si>
    <t>Учебно-познавательный интерес к новому материалу и способам ее решения.</t>
  </si>
  <si>
    <t>Понимание чувств  других, сопереживание им.</t>
  </si>
  <si>
    <t>Оценивание чужих поступков.</t>
  </si>
  <si>
    <t>Формулировать собственное мнение и позицию.</t>
  </si>
  <si>
    <t>ПОЗНАВАТЕЛЬНЫЕ</t>
  </si>
  <si>
    <t>11в (а,б)</t>
  </si>
  <si>
    <t>Работать по плану.</t>
  </si>
  <si>
    <t>Оценивать правильность выполнения задания.</t>
  </si>
  <si>
    <t>Высказывать свои предположения.</t>
  </si>
  <si>
    <t>Вносить необходимые коррективы в выполненное задание.</t>
  </si>
  <si>
    <t>Принимать и сохранять учебную задачу.</t>
  </si>
  <si>
    <t>11 в</t>
  </si>
  <si>
    <t>Анализ объектов с выделением существенных признаков.</t>
  </si>
  <si>
    <t>Проводить сравнение и классификацию по заданным параметрам.</t>
  </si>
  <si>
    <t>Строить рассуждения в форме простых суждений об объекте.</t>
  </si>
  <si>
    <t>Поиск необходимой информации для выполнения учебного задания.</t>
  </si>
  <si>
    <t>Владеть общим приемом решения задач.</t>
  </si>
  <si>
    <t>Вычитывать информацию из текста.</t>
  </si>
  <si>
    <t>КОМ. УУД</t>
  </si>
  <si>
    <t>3, 9</t>
  </si>
  <si>
    <t>1, 5</t>
  </si>
  <si>
    <t>7 б, в, 8, 11 а, б</t>
  </si>
  <si>
    <t>2, 7 а</t>
  </si>
  <si>
    <t>РЕГУЛЯТ.</t>
  </si>
  <si>
    <t>ЛИЧН.</t>
  </si>
  <si>
    <t>Предмет</t>
  </si>
  <si>
    <t>Проверяемые умения</t>
  </si>
  <si>
    <t>Литературное чтение (базовый)</t>
  </si>
  <si>
    <t>Русский язык (базовый)</t>
  </si>
  <si>
    <t>Математика (базовый)</t>
  </si>
  <si>
    <t>Темп чтения по себя.</t>
  </si>
  <si>
    <t>Кол-во баллов</t>
  </si>
  <si>
    <t>Находить ответ на поставленный вопрос.</t>
  </si>
  <si>
    <t>Ориентироваться в структуре текста.</t>
  </si>
  <si>
    <t>Интерпретировать содержание текста.</t>
  </si>
  <si>
    <t>Списывать печатный текст.</t>
  </si>
  <si>
    <t>Выделять грамматическую основу в предложении.</t>
  </si>
  <si>
    <t>Определять части речи.</t>
  </si>
  <si>
    <t>Видеть и выделять орфограмму в слове.</t>
  </si>
  <si>
    <t>Звуко-буквенный анализ.</t>
  </si>
  <si>
    <t>Состав слова.</t>
  </si>
  <si>
    <t>Обозначать мягкость согласных на письме.</t>
  </si>
  <si>
    <t>Выполнять сравнительную приближенную оценку величин, опираясь на личный опыт или информацию из текста.</t>
  </si>
  <si>
    <t>Читать число и соотносить его с указанной в тексте датой.</t>
  </si>
  <si>
    <t>Записывать разрядный состав числа.</t>
  </si>
  <si>
    <t>Производить вычисления.</t>
  </si>
  <si>
    <t>Решать составную текстовую задачу.</t>
  </si>
  <si>
    <t>Работать с картой полушарий: узнавать географические объекты.</t>
  </si>
  <si>
    <t>Окр. мир (база)</t>
  </si>
  <si>
    <t>Итого баллов</t>
  </si>
  <si>
    <t>% выполнения</t>
  </si>
  <si>
    <t>Восстанавливать деформированный текст.</t>
  </si>
  <si>
    <t>Озаглавливать текст.</t>
  </si>
  <si>
    <t>Строить свободное высказывание на заданную тему.</t>
  </si>
  <si>
    <t>Понимать и объяснять лексическое значение слова (пополнять и обогощать словарный запас).</t>
  </si>
  <si>
    <t>Составлять математическую задачу в 2 действия и решать ее.</t>
  </si>
  <si>
    <t>Работа с картой полушарий на основе анализа текста: отметить географические объекты.</t>
  </si>
  <si>
    <t>Самооценка работы в паре.</t>
  </si>
  <si>
    <t>Итого по классу</t>
  </si>
  <si>
    <t>Оценка работы</t>
  </si>
  <si>
    <t>Лит.чт. (повышен.)</t>
  </si>
  <si>
    <t>Русский язык (повышен.)</t>
  </si>
  <si>
    <t>Матем. (повышен.)</t>
  </si>
  <si>
    <t>Окр.мир (повышен.)</t>
  </si>
  <si>
    <t>кол-во слов</t>
  </si>
  <si>
    <t>1.1.</t>
  </si>
  <si>
    <t>Таблица 1. Оценочный лист (протокол) итоговой комплексной работы в 3 а  классе МБОУ "СОШ № 6" за 2013/2014 учебный год</t>
  </si>
  <si>
    <t>Оценочный лист 3 а класса МБОУ "СОШ № 6" за 2013/2014 учебный год. Таблица 2. Предметные результаты</t>
  </si>
  <si>
    <t>1.2.</t>
  </si>
  <si>
    <t>1.3.</t>
  </si>
  <si>
    <t>1.4.</t>
  </si>
  <si>
    <t>6а</t>
  </si>
  <si>
    <t>6б.1.</t>
  </si>
  <si>
    <t>6б.2.</t>
  </si>
  <si>
    <t>7.1.</t>
  </si>
  <si>
    <t>7.3.</t>
  </si>
  <si>
    <t>7.2.</t>
  </si>
  <si>
    <t>12.1.</t>
  </si>
  <si>
    <t>12.2.</t>
  </si>
  <si>
    <t>12.3.</t>
  </si>
  <si>
    <t xml:space="preserve">Работу писали: </t>
  </si>
  <si>
    <t xml:space="preserve">   человек</t>
  </si>
  <si>
    <t>Русский язык</t>
  </si>
  <si>
    <t>Литературное чтение</t>
  </si>
  <si>
    <t>Математика</t>
  </si>
  <si>
    <t>Окружающий мир</t>
  </si>
  <si>
    <t>У</t>
  </si>
  <si>
    <t>Отм.</t>
  </si>
  <si>
    <t>Таблица 1. Оценочный лист (протокол) итоговой комплексной работы в 3 б  классе МБОУ "СОШ № 6" за 2013/2014 учебный год</t>
  </si>
  <si>
    <t>Таблица 1. Оценочный лист (протокол) итоговой комплексной работы в 3 в  классе МБОУ "СОШ № 6" за 2013/2014 учебный год</t>
  </si>
  <si>
    <t>Оценочный лист 3 б класса МБОУ "СОШ № 6" за 2013/2014 учебный год. Таблица 2. Предметные результаты</t>
  </si>
  <si>
    <t>Оценочный лист 3 в класса МБОУ "СОШ № 6" за 2013/2014 учебный год. Таблица 2. Предметные результаты</t>
  </si>
  <si>
    <t>Таблица 1. Оценочный лист (протокол) итоговой комплексной работы в 3 г  классе МБОУ "СОШ № 6" за 2013/2014 учебный год</t>
  </si>
  <si>
    <t>Батталова</t>
  </si>
  <si>
    <t>Немытова</t>
  </si>
  <si>
    <t>Шибанов</t>
  </si>
  <si>
    <t>Оценочный лист 3 г класса МБОУ "СОШ № 6" за 2013/2014 учебный год. Таблица 2. Предметные результаты</t>
  </si>
  <si>
    <t>Таблица 1. Оценочный лист (протокол) итоговой комплексной работы в 3 д классе МБОУ "СОШ № 6" за 2013/2014 учебный год</t>
  </si>
  <si>
    <t>Оценочный лист 3 д класса МБОУ "СОШ № 6" за 2013/2014 учебный год. Таблица 2. Предметные результаты</t>
  </si>
  <si>
    <t>Горбачёв</t>
  </si>
  <si>
    <t>Темирканов</t>
  </si>
  <si>
    <t>Мокан И.</t>
  </si>
  <si>
    <t>Мухачева П.</t>
  </si>
  <si>
    <t>Столбов А.</t>
  </si>
  <si>
    <t>Ягудин А.</t>
  </si>
  <si>
    <t xml:space="preserve">   человека</t>
  </si>
  <si>
    <t>Воробьёв</t>
  </si>
  <si>
    <t>в</t>
  </si>
  <si>
    <t>Ли</t>
  </si>
  <si>
    <t>Чучкалов</t>
  </si>
  <si>
    <t>Чучкалова</t>
  </si>
  <si>
    <t>Емельяненко</t>
  </si>
  <si>
    <t>Средний % выполнения</t>
  </si>
  <si>
    <t>чел.</t>
  </si>
  <si>
    <t>Работу писали</t>
  </si>
  <si>
    <t>Сводная таблица результатов выполнения комплексной работы учащимися 3 г класса в 2013-2014 учебном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</si>
</sst>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2"/>
      <color indexed="9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10"/>
      <color indexed="9"/>
      <name val="Times New Roman"/>
      <family val="1"/>
    </font>
    <font>
      <sz val="6"/>
      <color indexed="9"/>
      <name val="Calibri"/>
      <family val="2"/>
    </font>
    <font>
      <sz val="7"/>
      <color indexed="9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li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Calibri"/>
      <family val="2"/>
    </font>
    <font>
      <b/>
      <sz val="7"/>
      <color theme="1"/>
      <name val="Times New Roman"/>
      <family val="1"/>
    </font>
    <font>
      <sz val="6"/>
      <color theme="1"/>
      <name val="Calibri"/>
      <family val="2"/>
    </font>
    <font>
      <sz val="6"/>
      <color rgb="FF000000"/>
      <name val="Times New Roman"/>
      <family val="1"/>
    </font>
    <font>
      <sz val="10"/>
      <color theme="0"/>
      <name val="Times New Roman"/>
      <family val="1"/>
    </font>
    <font>
      <sz val="6"/>
      <color theme="0"/>
      <name val="Calibri"/>
      <family val="2"/>
    </font>
    <font>
      <sz val="7"/>
      <color theme="0"/>
      <name val="Calibri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li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8" fillId="0" borderId="10" xfId="0" applyNumberFormat="1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wrapText="1"/>
    </xf>
    <xf numFmtId="0" fontId="68" fillId="0" borderId="0" xfId="0" applyFont="1" applyBorder="1" applyAlignment="1">
      <alignment horizontal="center" vertical="top"/>
    </xf>
    <xf numFmtId="0" fontId="50" fillId="0" borderId="0" xfId="0" applyFont="1" applyAlignment="1">
      <alignment/>
    </xf>
    <xf numFmtId="9" fontId="50" fillId="0" borderId="0" xfId="0" applyNumberFormat="1" applyFont="1" applyAlignment="1">
      <alignment/>
    </xf>
    <xf numFmtId="0" fontId="29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0" fontId="69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top"/>
    </xf>
    <xf numFmtId="0" fontId="71" fillId="0" borderId="12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9" fontId="5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50" fillId="0" borderId="13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 vertical="center"/>
    </xf>
    <xf numFmtId="9" fontId="29" fillId="0" borderId="14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textRotation="90"/>
    </xf>
    <xf numFmtId="0" fontId="73" fillId="0" borderId="10" xfId="0" applyFont="1" applyBorder="1" applyAlignment="1">
      <alignment horizontal="center" vertical="center" textRotation="90"/>
    </xf>
    <xf numFmtId="0" fontId="73" fillId="0" borderId="10" xfId="0" applyNumberFormat="1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center"/>
    </xf>
    <xf numFmtId="9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3" fillId="0" borderId="0" xfId="0" applyFont="1" applyAlignment="1">
      <alignment/>
    </xf>
    <xf numFmtId="0" fontId="74" fillId="0" borderId="10" xfId="0" applyFont="1" applyFill="1" applyBorder="1" applyAlignment="1">
      <alignment horizontal="right" vertical="top" wrapText="1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2" fillId="0" borderId="0" xfId="0" applyFont="1" applyAlignment="1">
      <alignment/>
    </xf>
    <xf numFmtId="0" fontId="7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 vertical="top" wrapText="1"/>
    </xf>
    <xf numFmtId="0" fontId="73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9" fontId="78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78" fillId="0" borderId="10" xfId="0" applyNumberFormat="1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center" textRotation="90" wrapText="1"/>
    </xf>
    <xf numFmtId="0" fontId="72" fillId="0" borderId="10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wrapText="1"/>
    </xf>
    <xf numFmtId="0" fontId="7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9" fontId="79" fillId="0" borderId="16" xfId="0" applyNumberFormat="1" applyFont="1" applyBorder="1" applyAlignment="1">
      <alignment horizontal="center"/>
    </xf>
    <xf numFmtId="9" fontId="80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78" fillId="0" borderId="10" xfId="0" applyNumberFormat="1" applyFont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81" fillId="0" borderId="16" xfId="0" applyNumberFormat="1" applyFont="1" applyBorder="1" applyAlignment="1">
      <alignment horizontal="center"/>
    </xf>
    <xf numFmtId="9" fontId="71" fillId="0" borderId="16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9" fontId="83" fillId="0" borderId="10" xfId="0" applyNumberFormat="1" applyFont="1" applyBorder="1" applyAlignment="1">
      <alignment horizontal="center" vertical="center"/>
    </xf>
    <xf numFmtId="9" fontId="84" fillId="0" borderId="16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9" fontId="85" fillId="0" borderId="16" xfId="0" applyNumberFormat="1" applyFont="1" applyBorder="1" applyAlignment="1">
      <alignment horizontal="center"/>
    </xf>
    <xf numFmtId="9" fontId="84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9" fontId="85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8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87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textRotation="90" wrapText="1"/>
    </xf>
    <xf numFmtId="0" fontId="88" fillId="0" borderId="13" xfId="0" applyFont="1" applyBorder="1" applyAlignment="1">
      <alignment horizontal="center" vertical="center"/>
    </xf>
    <xf numFmtId="9" fontId="88" fillId="0" borderId="14" xfId="0" applyNumberFormat="1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9" fontId="43" fillId="0" borderId="14" xfId="0" applyNumberFormat="1" applyFont="1" applyBorder="1" applyAlignment="1">
      <alignment horizontal="center" vertical="center"/>
    </xf>
    <xf numFmtId="1" fontId="88" fillId="0" borderId="12" xfId="0" applyNumberFormat="1" applyFont="1" applyBorder="1" applyAlignment="1">
      <alignment horizontal="center" vertical="center"/>
    </xf>
    <xf numFmtId="9" fontId="88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9" fontId="29" fillId="0" borderId="0" xfId="0" applyNumberFormat="1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textRotation="90" wrapText="1"/>
    </xf>
    <xf numFmtId="0" fontId="78" fillId="0" borderId="15" xfId="0" applyFont="1" applyBorder="1" applyAlignment="1">
      <alignment horizontal="center" textRotation="90" wrapText="1"/>
    </xf>
    <xf numFmtId="0" fontId="78" fillId="0" borderId="10" xfId="0" applyFont="1" applyBorder="1" applyAlignment="1">
      <alignment horizontal="center" textRotation="90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textRotation="90" wrapText="1"/>
    </xf>
    <xf numFmtId="0" fontId="74" fillId="0" borderId="22" xfId="0" applyFont="1" applyBorder="1" applyAlignment="1">
      <alignment horizontal="center" textRotation="90" wrapText="1"/>
    </xf>
    <xf numFmtId="0" fontId="74" fillId="0" borderId="15" xfId="0" applyFont="1" applyBorder="1" applyAlignment="1">
      <alignment horizontal="center" textRotation="90" wrapText="1"/>
    </xf>
    <xf numFmtId="0" fontId="78" fillId="0" borderId="21" xfId="0" applyFont="1" applyBorder="1" applyAlignment="1">
      <alignment horizontal="center" textRotation="90"/>
    </xf>
    <xf numFmtId="0" fontId="78" fillId="0" borderId="15" xfId="0" applyFont="1" applyBorder="1" applyAlignment="1">
      <alignment horizontal="center" textRotation="90"/>
    </xf>
    <xf numFmtId="0" fontId="74" fillId="0" borderId="21" xfId="0" applyFont="1" applyBorder="1" applyAlignment="1">
      <alignment horizontal="center" textRotation="90" wrapText="1" readingOrder="1"/>
    </xf>
    <xf numFmtId="0" fontId="74" fillId="0" borderId="22" xfId="0" applyFont="1" applyBorder="1" applyAlignment="1">
      <alignment horizontal="center" textRotation="90" wrapText="1" readingOrder="1"/>
    </xf>
    <xf numFmtId="0" fontId="74" fillId="0" borderId="15" xfId="0" applyFont="1" applyBorder="1" applyAlignment="1">
      <alignment horizontal="center" textRotation="90" wrapText="1" readingOrder="1"/>
    </xf>
    <xf numFmtId="0" fontId="78" fillId="0" borderId="21" xfId="0" applyFont="1" applyBorder="1" applyAlignment="1">
      <alignment textRotation="90"/>
    </xf>
    <xf numFmtId="0" fontId="78" fillId="0" borderId="15" xfId="0" applyFont="1" applyBorder="1" applyAlignment="1">
      <alignment textRotation="90"/>
    </xf>
    <xf numFmtId="0" fontId="73" fillId="0" borderId="23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2" fillId="0" borderId="21" xfId="0" applyFont="1" applyBorder="1" applyAlignment="1">
      <alignment horizontal="center" textRotation="90" wrapText="1"/>
    </xf>
    <xf numFmtId="0" fontId="72" fillId="0" borderId="22" xfId="0" applyFont="1" applyBorder="1" applyAlignment="1">
      <alignment horizontal="center" textRotation="90" wrapText="1"/>
    </xf>
    <xf numFmtId="0" fontId="72" fillId="0" borderId="15" xfId="0" applyFont="1" applyBorder="1" applyAlignment="1">
      <alignment horizontal="center" textRotation="90" wrapText="1"/>
    </xf>
    <xf numFmtId="0" fontId="72" fillId="0" borderId="21" xfId="0" applyFont="1" applyBorder="1" applyAlignment="1">
      <alignment horizontal="center" vertical="center" textRotation="90" wrapText="1"/>
    </xf>
    <xf numFmtId="0" fontId="72" fillId="0" borderId="22" xfId="0" applyFont="1" applyBorder="1" applyAlignment="1">
      <alignment horizontal="center" vertical="center" textRotation="90" wrapText="1"/>
    </xf>
    <xf numFmtId="0" fontId="89" fillId="0" borderId="22" xfId="0" applyFont="1" applyBorder="1" applyAlignment="1">
      <alignment horizontal="center" vertical="center" textRotation="90" wrapText="1"/>
    </xf>
    <xf numFmtId="0" fontId="72" fillId="0" borderId="15" xfId="0" applyFont="1" applyBorder="1" applyAlignment="1">
      <alignment horizontal="center" vertical="center" textRotation="90" wrapText="1"/>
    </xf>
    <xf numFmtId="0" fontId="90" fillId="0" borderId="11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wrapText="1"/>
    </xf>
    <xf numFmtId="0" fontId="72" fillId="0" borderId="21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92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4" fillId="0" borderId="2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3" fillId="0" borderId="10" xfId="0" applyFont="1" applyBorder="1" applyAlignment="1">
      <alignment horizontal="center" textRotation="90" wrapText="1"/>
    </xf>
    <xf numFmtId="0" fontId="73" fillId="0" borderId="21" xfId="0" applyFont="1" applyBorder="1" applyAlignment="1">
      <alignment horizontal="center" textRotation="90"/>
    </xf>
    <xf numFmtId="0" fontId="73" fillId="0" borderId="15" xfId="0" applyFont="1" applyBorder="1" applyAlignment="1">
      <alignment horizontal="center" textRotation="90"/>
    </xf>
    <xf numFmtId="0" fontId="73" fillId="0" borderId="21" xfId="0" applyFont="1" applyBorder="1" applyAlignment="1">
      <alignment horizontal="center" textRotation="90" wrapText="1"/>
    </xf>
    <xf numFmtId="0" fontId="73" fillId="0" borderId="15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78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89" fillId="0" borderId="15" xfId="0" applyFont="1" applyBorder="1" applyAlignment="1">
      <alignment horizontal="center" textRotation="90"/>
    </xf>
    <xf numFmtId="0" fontId="89" fillId="0" borderId="27" xfId="0" applyFont="1" applyBorder="1" applyAlignment="1">
      <alignment/>
    </xf>
    <xf numFmtId="0" fontId="89" fillId="0" borderId="28" xfId="0" applyFont="1" applyBorder="1" applyAlignment="1">
      <alignment/>
    </xf>
    <xf numFmtId="0" fontId="78" fillId="0" borderId="22" xfId="0" applyFont="1" applyBorder="1" applyAlignment="1">
      <alignment horizontal="center" textRotation="90" wrapText="1"/>
    </xf>
    <xf numFmtId="0" fontId="0" fillId="0" borderId="15" xfId="0" applyBorder="1" applyAlignment="1">
      <alignment/>
    </xf>
    <xf numFmtId="0" fontId="78" fillId="0" borderId="22" xfId="0" applyFont="1" applyBorder="1" applyAlignment="1">
      <alignment horizontal="center" textRotation="90"/>
    </xf>
    <xf numFmtId="0" fontId="93" fillId="0" borderId="10" xfId="0" applyFont="1" applyBorder="1" applyAlignment="1">
      <alignment horizontal="center" textRotation="90" wrapText="1"/>
    </xf>
    <xf numFmtId="0" fontId="93" fillId="0" borderId="21" xfId="0" applyFont="1" applyBorder="1" applyAlignment="1">
      <alignment horizontal="center" textRotation="90" wrapText="1"/>
    </xf>
    <xf numFmtId="0" fontId="93" fillId="0" borderId="29" xfId="0" applyFont="1" applyBorder="1" applyAlignment="1">
      <alignment horizontal="center" textRotation="90" wrapText="1"/>
    </xf>
    <xf numFmtId="0" fontId="93" fillId="0" borderId="10" xfId="0" applyFont="1" applyBorder="1" applyAlignment="1">
      <alignment horizontal="center" textRotation="90"/>
    </xf>
    <xf numFmtId="0" fontId="93" fillId="0" borderId="21" xfId="0" applyFont="1" applyBorder="1" applyAlignment="1">
      <alignment horizontal="center" textRotation="90"/>
    </xf>
    <xf numFmtId="0" fontId="93" fillId="0" borderId="15" xfId="0" applyFont="1" applyBorder="1" applyAlignment="1">
      <alignment horizontal="center" textRotation="90"/>
    </xf>
    <xf numFmtId="0" fontId="77" fillId="0" borderId="21" xfId="0" applyFont="1" applyBorder="1" applyAlignment="1">
      <alignment horizontal="center" textRotation="90"/>
    </xf>
    <xf numFmtId="0" fontId="0" fillId="0" borderId="22" xfId="0" applyBorder="1" applyAlignment="1">
      <alignment/>
    </xf>
    <xf numFmtId="0" fontId="77" fillId="0" borderId="22" xfId="0" applyFont="1" applyBorder="1" applyAlignment="1">
      <alignment horizontal="center" textRotation="90"/>
    </xf>
    <xf numFmtId="0" fontId="73" fillId="0" borderId="21" xfId="0" applyFont="1" applyBorder="1" applyAlignment="1">
      <alignment textRotation="90"/>
    </xf>
    <xf numFmtId="0" fontId="73" fillId="0" borderId="15" xfId="0" applyFont="1" applyBorder="1" applyAlignment="1">
      <alignment textRotation="90"/>
    </xf>
    <xf numFmtId="0" fontId="2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73" fillId="0" borderId="10" xfId="0" applyFont="1" applyBorder="1" applyAlignment="1">
      <alignment horizontal="center" textRotation="90"/>
    </xf>
    <xf numFmtId="0" fontId="78" fillId="0" borderId="10" xfId="0" applyFont="1" applyBorder="1" applyAlignment="1">
      <alignment/>
    </xf>
    <xf numFmtId="0" fontId="4" fillId="0" borderId="21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93" fillId="0" borderId="1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93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left" textRotation="90"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78" fillId="0" borderId="21" xfId="0" applyFont="1" applyBorder="1" applyAlignment="1">
      <alignment horizontal="left" textRotation="90"/>
    </xf>
    <xf numFmtId="0" fontId="78" fillId="0" borderId="15" xfId="0" applyFont="1" applyBorder="1" applyAlignment="1">
      <alignment/>
    </xf>
    <xf numFmtId="0" fontId="94" fillId="0" borderId="22" xfId="0" applyFont="1" applyBorder="1" applyAlignment="1">
      <alignment horizontal="center" textRotation="90"/>
    </xf>
    <xf numFmtId="0" fontId="94" fillId="0" borderId="10" xfId="0" applyFont="1" applyBorder="1" applyAlignment="1">
      <alignment/>
    </xf>
    <xf numFmtId="0" fontId="94" fillId="0" borderId="21" xfId="0" applyFont="1" applyBorder="1" applyAlignment="1">
      <alignment/>
    </xf>
    <xf numFmtId="0" fontId="9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1">
      <selection activeCell="B14" sqref="B14"/>
    </sheetView>
  </sheetViews>
  <sheetFormatPr defaultColWidth="9.140625" defaultRowHeight="15"/>
  <cols>
    <col min="1" max="1" width="9.8515625" style="0" customWidth="1"/>
    <col min="2" max="2" width="42.8515625" style="0" customWidth="1"/>
    <col min="3" max="3" width="8.00390625" style="0" customWidth="1"/>
    <col min="4" max="13" width="5.421875" style="0" customWidth="1"/>
    <col min="14" max="14" width="7.28125" style="0" customWidth="1"/>
    <col min="15" max="15" width="7.7109375" style="0" customWidth="1"/>
  </cols>
  <sheetData>
    <row r="1" spans="1:14" ht="23.25" customHeight="1">
      <c r="A1" s="107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29.25" customHeight="1">
      <c r="A2" s="111" t="s">
        <v>116</v>
      </c>
      <c r="B2" s="111" t="s">
        <v>1</v>
      </c>
      <c r="C2" s="112" t="s">
        <v>2</v>
      </c>
      <c r="D2" s="108" t="s">
        <v>3</v>
      </c>
      <c r="E2" s="109"/>
      <c r="F2" s="108" t="s">
        <v>4</v>
      </c>
      <c r="G2" s="109"/>
      <c r="H2" s="108" t="s">
        <v>5</v>
      </c>
      <c r="I2" s="109"/>
      <c r="J2" s="108" t="s">
        <v>6</v>
      </c>
      <c r="K2" s="109"/>
      <c r="L2" s="108" t="s">
        <v>7</v>
      </c>
      <c r="M2" s="109"/>
      <c r="N2" s="110" t="s">
        <v>8</v>
      </c>
      <c r="O2" s="111"/>
    </row>
    <row r="3" spans="1:15" ht="18">
      <c r="A3" s="111"/>
      <c r="B3" s="111"/>
      <c r="C3" s="112"/>
      <c r="D3" s="15" t="s">
        <v>9</v>
      </c>
      <c r="E3" s="16" t="s">
        <v>10</v>
      </c>
      <c r="F3" s="15" t="s">
        <v>9</v>
      </c>
      <c r="G3" s="16" t="s">
        <v>10</v>
      </c>
      <c r="H3" s="15" t="s">
        <v>9</v>
      </c>
      <c r="I3" s="16" t="s">
        <v>10</v>
      </c>
      <c r="J3" s="15" t="s">
        <v>9</v>
      </c>
      <c r="K3" s="16" t="s">
        <v>10</v>
      </c>
      <c r="L3" s="15" t="s">
        <v>9</v>
      </c>
      <c r="M3" s="16" t="s">
        <v>10</v>
      </c>
      <c r="N3" s="14" t="s">
        <v>9</v>
      </c>
      <c r="O3" s="2" t="s">
        <v>10</v>
      </c>
    </row>
    <row r="4" spans="1:15" ht="25.5" customHeight="1">
      <c r="A4" s="106" t="s">
        <v>114</v>
      </c>
      <c r="B4" s="3" t="s">
        <v>11</v>
      </c>
      <c r="C4" s="13">
        <v>3.4</v>
      </c>
      <c r="D4" s="98">
        <f>3б!Z4</f>
        <v>2.7</v>
      </c>
      <c r="E4" s="99">
        <f>3б!AA4</f>
        <v>0.9</v>
      </c>
      <c r="F4" s="98" t="e">
        <f>#REF!</f>
        <v>#REF!</v>
      </c>
      <c r="G4" s="99" t="e">
        <f>#REF!</f>
        <v>#REF!</v>
      </c>
      <c r="H4" s="100" t="e">
        <f>#REF!</f>
        <v>#REF!</v>
      </c>
      <c r="I4" s="101" t="e">
        <f>#REF!</f>
        <v>#REF!</v>
      </c>
      <c r="J4" s="98" t="e">
        <f>#REF!</f>
        <v>#REF!</v>
      </c>
      <c r="K4" s="99" t="e">
        <f>#REF!</f>
        <v>#REF!</v>
      </c>
      <c r="L4" s="98" t="e">
        <f>#REF!</f>
        <v>#REF!</v>
      </c>
      <c r="M4" s="99" t="e">
        <f>#REF!</f>
        <v>#REF!</v>
      </c>
      <c r="N4" s="102" t="e">
        <f>D4+F4+H4+J4+L4</f>
        <v>#REF!</v>
      </c>
      <c r="O4" s="103" t="e">
        <f>(E4+G4+K4+M4+I4)/5</f>
        <v>#REF!</v>
      </c>
    </row>
    <row r="5" spans="1:15" ht="26.25" customHeight="1">
      <c r="A5" s="106"/>
      <c r="B5" s="3" t="s">
        <v>12</v>
      </c>
      <c r="C5" s="13">
        <v>3.4</v>
      </c>
      <c r="D5" s="98">
        <f>3б!Z5</f>
        <v>2.45</v>
      </c>
      <c r="E5" s="99">
        <f>3б!AA5</f>
        <v>0.8166666666666668</v>
      </c>
      <c r="F5" s="98" t="e">
        <f>#REF!</f>
        <v>#REF!</v>
      </c>
      <c r="G5" s="99" t="e">
        <f>#REF!</f>
        <v>#REF!</v>
      </c>
      <c r="H5" s="100" t="e">
        <f>#REF!</f>
        <v>#REF!</v>
      </c>
      <c r="I5" s="101" t="e">
        <f>#REF!</f>
        <v>#REF!</v>
      </c>
      <c r="J5" s="98" t="e">
        <f>#REF!</f>
        <v>#REF!</v>
      </c>
      <c r="K5" s="99" t="e">
        <f>#REF!</f>
        <v>#REF!</v>
      </c>
      <c r="L5" s="98" t="e">
        <f>#REF!</f>
        <v>#REF!</v>
      </c>
      <c r="M5" s="99" t="e">
        <f>#REF!</f>
        <v>#REF!</v>
      </c>
      <c r="N5" s="102" t="e">
        <f aca="true" t="shared" si="0" ref="N5:N23">D5+F5+H5+J5+L5</f>
        <v>#REF!</v>
      </c>
      <c r="O5" s="103" t="e">
        <f aca="true" t="shared" si="1" ref="O5:O23">(E5+G5+K5+M5+I5)/5</f>
        <v>#REF!</v>
      </c>
    </row>
    <row r="6" spans="1:15" ht="25.5" customHeight="1">
      <c r="A6" s="106"/>
      <c r="B6" s="3" t="s">
        <v>13</v>
      </c>
      <c r="C6" s="13">
        <v>11</v>
      </c>
      <c r="D6" s="98">
        <f>3б!Z6</f>
        <v>5.05</v>
      </c>
      <c r="E6" s="99">
        <f>3б!AA6</f>
        <v>0.8416666666666667</v>
      </c>
      <c r="F6" s="98" t="e">
        <f>#REF!</f>
        <v>#REF!</v>
      </c>
      <c r="G6" s="99" t="e">
        <f>#REF!</f>
        <v>#REF!</v>
      </c>
      <c r="H6" s="100" t="e">
        <f>#REF!</f>
        <v>#REF!</v>
      </c>
      <c r="I6" s="101" t="e">
        <f>#REF!</f>
        <v>#REF!</v>
      </c>
      <c r="J6" s="98" t="e">
        <f>#REF!</f>
        <v>#REF!</v>
      </c>
      <c r="K6" s="99" t="e">
        <f>#REF!</f>
        <v>#REF!</v>
      </c>
      <c r="L6" s="98" t="e">
        <f>#REF!</f>
        <v>#REF!</v>
      </c>
      <c r="M6" s="99" t="e">
        <f>#REF!</f>
        <v>#REF!</v>
      </c>
      <c r="N6" s="102" t="e">
        <f t="shared" si="0"/>
        <v>#REF!</v>
      </c>
      <c r="O6" s="103" t="e">
        <f t="shared" si="1"/>
        <v>#REF!</v>
      </c>
    </row>
    <row r="7" spans="1:15" ht="39" customHeight="1">
      <c r="A7" s="106"/>
      <c r="B7" s="3" t="s">
        <v>14</v>
      </c>
      <c r="C7" s="13">
        <v>2</v>
      </c>
      <c r="D7" s="98">
        <f>3б!Z7</f>
        <v>2.55</v>
      </c>
      <c r="E7" s="99">
        <f>3б!AA7</f>
        <v>0.85</v>
      </c>
      <c r="F7" s="98" t="e">
        <f>#REF!</f>
        <v>#REF!</v>
      </c>
      <c r="G7" s="99" t="e">
        <f>#REF!</f>
        <v>#REF!</v>
      </c>
      <c r="H7" s="100" t="e">
        <f>#REF!</f>
        <v>#REF!</v>
      </c>
      <c r="I7" s="101" t="e">
        <f>#REF!</f>
        <v>#REF!</v>
      </c>
      <c r="J7" s="98" t="e">
        <f>#REF!</f>
        <v>#REF!</v>
      </c>
      <c r="K7" s="99" t="e">
        <f>#REF!</f>
        <v>#REF!</v>
      </c>
      <c r="L7" s="98" t="e">
        <f>#REF!</f>
        <v>#REF!</v>
      </c>
      <c r="M7" s="99" t="e">
        <f>#REF!</f>
        <v>#REF!</v>
      </c>
      <c r="N7" s="102" t="e">
        <f t="shared" si="0"/>
        <v>#REF!</v>
      </c>
      <c r="O7" s="103" t="e">
        <f t="shared" si="1"/>
        <v>#REF!</v>
      </c>
    </row>
    <row r="8" spans="1:15" ht="25.5" customHeight="1">
      <c r="A8" s="106"/>
      <c r="B8" s="3" t="s">
        <v>15</v>
      </c>
      <c r="C8" s="13" t="s">
        <v>31</v>
      </c>
      <c r="D8" s="98">
        <f>3б!Z8</f>
        <v>3</v>
      </c>
      <c r="E8" s="99">
        <f>3б!AA8</f>
        <v>1</v>
      </c>
      <c r="F8" s="98" t="e">
        <f>#REF!</f>
        <v>#REF!</v>
      </c>
      <c r="G8" s="99" t="e">
        <f>#REF!</f>
        <v>#REF!</v>
      </c>
      <c r="H8" s="100" t="e">
        <f>#REF!</f>
        <v>#REF!</v>
      </c>
      <c r="I8" s="101" t="e">
        <f>#REF!</f>
        <v>#REF!</v>
      </c>
      <c r="J8" s="98" t="e">
        <f>#REF!</f>
        <v>#REF!</v>
      </c>
      <c r="K8" s="99" t="e">
        <f>#REF!</f>
        <v>#REF!</v>
      </c>
      <c r="L8" s="98" t="e">
        <f>#REF!</f>
        <v>#REF!</v>
      </c>
      <c r="M8" s="99" t="e">
        <f>#REF!</f>
        <v>#REF!</v>
      </c>
      <c r="N8" s="102" t="e">
        <f t="shared" si="0"/>
        <v>#REF!</v>
      </c>
      <c r="O8" s="103" t="e">
        <f t="shared" si="1"/>
        <v>#REF!</v>
      </c>
    </row>
    <row r="9" spans="1:15" ht="39" customHeight="1">
      <c r="A9" s="106"/>
      <c r="B9" s="3" t="s">
        <v>16</v>
      </c>
      <c r="C9" s="13">
        <v>2</v>
      </c>
      <c r="D9" s="98" t="e">
        <f>3б!#REF!</f>
        <v>#REF!</v>
      </c>
      <c r="E9" s="99" t="e">
        <f>3б!#REF!</f>
        <v>#REF!</v>
      </c>
      <c r="F9" s="98" t="e">
        <f>#REF!</f>
        <v>#REF!</v>
      </c>
      <c r="G9" s="99" t="e">
        <f>#REF!</f>
        <v>#REF!</v>
      </c>
      <c r="H9" s="100" t="e">
        <f>#REF!</f>
        <v>#REF!</v>
      </c>
      <c r="I9" s="101" t="e">
        <f>#REF!</f>
        <v>#REF!</v>
      </c>
      <c r="J9" s="98" t="e">
        <f>#REF!</f>
        <v>#REF!</v>
      </c>
      <c r="K9" s="99" t="e">
        <f>#REF!</f>
        <v>#REF!</v>
      </c>
      <c r="L9" s="98" t="e">
        <f>#REF!</f>
        <v>#REF!</v>
      </c>
      <c r="M9" s="99" t="e">
        <f>#REF!</f>
        <v>#REF!</v>
      </c>
      <c r="N9" s="102" t="e">
        <f t="shared" si="0"/>
        <v>#REF!</v>
      </c>
      <c r="O9" s="103" t="e">
        <f t="shared" si="1"/>
        <v>#REF!</v>
      </c>
    </row>
    <row r="10" spans="1:15" ht="25.5" customHeight="1">
      <c r="A10" s="106" t="s">
        <v>115</v>
      </c>
      <c r="B10" s="4" t="s">
        <v>17</v>
      </c>
      <c r="C10" s="13">
        <v>1</v>
      </c>
      <c r="D10" s="98">
        <f>3б!Z9</f>
        <v>3.7</v>
      </c>
      <c r="E10" s="99">
        <f>3б!AA9</f>
        <v>0.925</v>
      </c>
      <c r="F10" s="98" t="e">
        <f>#REF!</f>
        <v>#REF!</v>
      </c>
      <c r="G10" s="99" t="e">
        <f>#REF!</f>
        <v>#REF!</v>
      </c>
      <c r="H10" s="100" t="e">
        <f>#REF!</f>
        <v>#REF!</v>
      </c>
      <c r="I10" s="101" t="e">
        <f>#REF!</f>
        <v>#REF!</v>
      </c>
      <c r="J10" s="98" t="e">
        <f>#REF!</f>
        <v>#REF!</v>
      </c>
      <c r="K10" s="99" t="e">
        <f>#REF!</f>
        <v>#REF!</v>
      </c>
      <c r="L10" s="98" t="e">
        <f>#REF!</f>
        <v>#REF!</v>
      </c>
      <c r="M10" s="99" t="e">
        <f>#REF!</f>
        <v>#REF!</v>
      </c>
      <c r="N10" s="102" t="e">
        <f t="shared" si="0"/>
        <v>#REF!</v>
      </c>
      <c r="O10" s="103" t="e">
        <f t="shared" si="1"/>
        <v>#REF!</v>
      </c>
    </row>
    <row r="11" spans="1:15" ht="25.5" customHeight="1">
      <c r="A11" s="106"/>
      <c r="B11" s="4" t="s">
        <v>18</v>
      </c>
      <c r="C11" s="13" t="s">
        <v>32</v>
      </c>
      <c r="D11" s="98">
        <f>3б!Z10</f>
        <v>1</v>
      </c>
      <c r="E11" s="99">
        <f>3б!AA10</f>
        <v>1</v>
      </c>
      <c r="F11" s="98" t="e">
        <f>#REF!</f>
        <v>#REF!</v>
      </c>
      <c r="G11" s="99" t="e">
        <f>#REF!</f>
        <v>#REF!</v>
      </c>
      <c r="H11" s="100" t="e">
        <f>#REF!</f>
        <v>#REF!</v>
      </c>
      <c r="I11" s="101" t="e">
        <f>#REF!</f>
        <v>#REF!</v>
      </c>
      <c r="J11" s="98" t="e">
        <f>#REF!</f>
        <v>#REF!</v>
      </c>
      <c r="K11" s="99" t="e">
        <f>#REF!</f>
        <v>#REF!</v>
      </c>
      <c r="L11" s="98" t="e">
        <f>#REF!</f>
        <v>#REF!</v>
      </c>
      <c r="M11" s="99" t="e">
        <f>#REF!</f>
        <v>#REF!</v>
      </c>
      <c r="N11" s="102" t="e">
        <f t="shared" si="0"/>
        <v>#REF!</v>
      </c>
      <c r="O11" s="103" t="e">
        <f t="shared" si="1"/>
        <v>#REF!</v>
      </c>
    </row>
    <row r="12" spans="1:15" ht="24.75" customHeight="1">
      <c r="A12" s="106"/>
      <c r="B12" s="4" t="s">
        <v>19</v>
      </c>
      <c r="C12" s="13">
        <v>10</v>
      </c>
      <c r="D12" s="98">
        <f>3б!Z11</f>
        <v>3</v>
      </c>
      <c r="E12" s="99">
        <f>3б!AA11</f>
        <v>1</v>
      </c>
      <c r="F12" s="98" t="e">
        <f>#REF!</f>
        <v>#REF!</v>
      </c>
      <c r="G12" s="99" t="e">
        <f>#REF!</f>
        <v>#REF!</v>
      </c>
      <c r="H12" s="100" t="e">
        <f>#REF!</f>
        <v>#REF!</v>
      </c>
      <c r="I12" s="101" t="e">
        <f>#REF!</f>
        <v>#REF!</v>
      </c>
      <c r="J12" s="98" t="e">
        <f>#REF!</f>
        <v>#REF!</v>
      </c>
      <c r="K12" s="99" t="e">
        <f>#REF!</f>
        <v>#REF!</v>
      </c>
      <c r="L12" s="98" t="e">
        <f>#REF!</f>
        <v>#REF!</v>
      </c>
      <c r="M12" s="99" t="e">
        <f>#REF!</f>
        <v>#REF!</v>
      </c>
      <c r="N12" s="102" t="e">
        <f t="shared" si="0"/>
        <v>#REF!</v>
      </c>
      <c r="O12" s="103" t="e">
        <f t="shared" si="1"/>
        <v>#REF!</v>
      </c>
    </row>
    <row r="13" spans="1:15" ht="26.25" customHeight="1">
      <c r="A13" s="106"/>
      <c r="B13" s="4" t="s">
        <v>20</v>
      </c>
      <c r="C13" s="13">
        <v>2</v>
      </c>
      <c r="D13" s="98">
        <f>3б!Z12</f>
        <v>6.3</v>
      </c>
      <c r="E13" s="99">
        <f>3б!AA12</f>
        <v>0.9</v>
      </c>
      <c r="F13" s="98" t="e">
        <f>#REF!</f>
        <v>#REF!</v>
      </c>
      <c r="G13" s="99" t="e">
        <f>#REF!</f>
        <v>#REF!</v>
      </c>
      <c r="H13" s="100" t="e">
        <f>#REF!</f>
        <v>#REF!</v>
      </c>
      <c r="I13" s="101" t="e">
        <f>#REF!</f>
        <v>#REF!</v>
      </c>
      <c r="J13" s="98" t="e">
        <f>#REF!</f>
        <v>#REF!</v>
      </c>
      <c r="K13" s="99" t="e">
        <f>#REF!</f>
        <v>#REF!</v>
      </c>
      <c r="L13" s="98" t="e">
        <f>#REF!</f>
        <v>#REF!</v>
      </c>
      <c r="M13" s="99" t="e">
        <f>#REF!</f>
        <v>#REF!</v>
      </c>
      <c r="N13" s="102" t="e">
        <f t="shared" si="0"/>
        <v>#REF!</v>
      </c>
      <c r="O13" s="103" t="e">
        <f t="shared" si="1"/>
        <v>#REF!</v>
      </c>
    </row>
    <row r="14" spans="1:15" ht="47.25" customHeight="1">
      <c r="A14" s="106"/>
      <c r="B14" s="4" t="s">
        <v>21</v>
      </c>
      <c r="C14" s="13" t="s">
        <v>33</v>
      </c>
      <c r="D14" s="98">
        <f>3б!Z13</f>
        <v>7.2</v>
      </c>
      <c r="E14" s="99">
        <f>3б!AA13</f>
        <v>0.9</v>
      </c>
      <c r="F14" s="98" t="e">
        <f>#REF!</f>
        <v>#REF!</v>
      </c>
      <c r="G14" s="99" t="e">
        <f>#REF!</f>
        <v>#REF!</v>
      </c>
      <c r="H14" s="100" t="e">
        <f>#REF!</f>
        <v>#REF!</v>
      </c>
      <c r="I14" s="101" t="e">
        <f>#REF!</f>
        <v>#REF!</v>
      </c>
      <c r="J14" s="98" t="e">
        <f>#REF!</f>
        <v>#REF!</v>
      </c>
      <c r="K14" s="99" t="e">
        <f>#REF!</f>
        <v>#REF!</v>
      </c>
      <c r="L14" s="98" t="e">
        <f>#REF!</f>
        <v>#REF!</v>
      </c>
      <c r="M14" s="99" t="e">
        <f>#REF!</f>
        <v>#REF!</v>
      </c>
      <c r="N14" s="102" t="e">
        <f t="shared" si="0"/>
        <v>#REF!</v>
      </c>
      <c r="O14" s="103" t="e">
        <f t="shared" si="1"/>
        <v>#REF!</v>
      </c>
    </row>
    <row r="15" spans="1:15" ht="12.75" customHeight="1">
      <c r="A15" s="106"/>
      <c r="B15" s="5" t="s">
        <v>22</v>
      </c>
      <c r="C15" s="13">
        <v>5</v>
      </c>
      <c r="D15" s="98">
        <f>3б!Z14</f>
        <v>1.65</v>
      </c>
      <c r="E15" s="99">
        <f>3б!AA14</f>
        <v>0.825</v>
      </c>
      <c r="F15" s="98" t="e">
        <f>#REF!</f>
        <v>#REF!</v>
      </c>
      <c r="G15" s="99" t="e">
        <f>#REF!</f>
        <v>#REF!</v>
      </c>
      <c r="H15" s="100" t="e">
        <f>#REF!</f>
        <v>#REF!</v>
      </c>
      <c r="I15" s="101" t="e">
        <f>#REF!</f>
        <v>#REF!</v>
      </c>
      <c r="J15" s="98" t="e">
        <f>#REF!</f>
        <v>#REF!</v>
      </c>
      <c r="K15" s="99" t="e">
        <f>#REF!</f>
        <v>#REF!</v>
      </c>
      <c r="L15" s="98" t="e">
        <f>#REF!</f>
        <v>#REF!</v>
      </c>
      <c r="M15" s="99" t="e">
        <f>#REF!</f>
        <v>#REF!</v>
      </c>
      <c r="N15" s="102" t="e">
        <f t="shared" si="0"/>
        <v>#REF!</v>
      </c>
      <c r="O15" s="103" t="e">
        <f t="shared" si="1"/>
        <v>#REF!</v>
      </c>
    </row>
    <row r="16" spans="1:15" ht="24.75" customHeight="1">
      <c r="A16" s="106"/>
      <c r="B16" s="4" t="s">
        <v>23</v>
      </c>
      <c r="C16" s="13">
        <v>7</v>
      </c>
      <c r="D16" s="98" t="e">
        <f>3б!#REF!</f>
        <v>#REF!</v>
      </c>
      <c r="E16" s="99" t="e">
        <f>3б!#REF!</f>
        <v>#REF!</v>
      </c>
      <c r="F16" s="98" t="e">
        <f>#REF!</f>
        <v>#REF!</v>
      </c>
      <c r="G16" s="99" t="e">
        <f>#REF!</f>
        <v>#REF!</v>
      </c>
      <c r="H16" s="100" t="e">
        <f>#REF!</f>
        <v>#REF!</v>
      </c>
      <c r="I16" s="101" t="e">
        <f>#REF!</f>
        <v>#REF!</v>
      </c>
      <c r="J16" s="98" t="e">
        <f>#REF!</f>
        <v>#REF!</v>
      </c>
      <c r="K16" s="99" t="e">
        <f>#REF!</f>
        <v>#REF!</v>
      </c>
      <c r="L16" s="98" t="e">
        <f>#REF!</f>
        <v>#REF!</v>
      </c>
      <c r="M16" s="99" t="e">
        <f>#REF!</f>
        <v>#REF!</v>
      </c>
      <c r="N16" s="102" t="e">
        <f t="shared" si="0"/>
        <v>#REF!</v>
      </c>
      <c r="O16" s="103" t="e">
        <f t="shared" si="1"/>
        <v>#REF!</v>
      </c>
    </row>
    <row r="17" spans="1:15" ht="24.75" customHeight="1">
      <c r="A17" s="106"/>
      <c r="B17" s="4" t="s">
        <v>24</v>
      </c>
      <c r="C17" s="13">
        <v>6</v>
      </c>
      <c r="D17" s="98" t="e">
        <f>3б!#REF!</f>
        <v>#REF!</v>
      </c>
      <c r="E17" s="99" t="e">
        <f>3б!#REF!</f>
        <v>#REF!</v>
      </c>
      <c r="F17" s="98" t="e">
        <f>#REF!</f>
        <v>#REF!</v>
      </c>
      <c r="G17" s="99" t="e">
        <f>#REF!</f>
        <v>#REF!</v>
      </c>
      <c r="H17" s="100" t="e">
        <f>#REF!</f>
        <v>#REF!</v>
      </c>
      <c r="I17" s="101" t="e">
        <f>#REF!</f>
        <v>#REF!</v>
      </c>
      <c r="J17" s="98" t="e">
        <f>#REF!</f>
        <v>#REF!</v>
      </c>
      <c r="K17" s="99" t="e">
        <f>#REF!</f>
        <v>#REF!</v>
      </c>
      <c r="L17" s="98" t="e">
        <f>#REF!</f>
        <v>#REF!</v>
      </c>
      <c r="M17" s="99" t="e">
        <f>#REF!</f>
        <v>#REF!</v>
      </c>
      <c r="N17" s="102" t="e">
        <f t="shared" si="0"/>
        <v>#REF!</v>
      </c>
      <c r="O17" s="103" t="e">
        <f t="shared" si="1"/>
        <v>#REF!</v>
      </c>
    </row>
    <row r="18" spans="1:15" ht="26.25" customHeight="1">
      <c r="A18" s="106"/>
      <c r="B18" s="4" t="s">
        <v>25</v>
      </c>
      <c r="C18" s="13">
        <v>9</v>
      </c>
      <c r="D18" s="98" t="e">
        <f>3б!#REF!</f>
        <v>#REF!</v>
      </c>
      <c r="E18" s="99" t="e">
        <f>3б!#REF!</f>
        <v>#REF!</v>
      </c>
      <c r="F18" s="98" t="e">
        <f>#REF!</f>
        <v>#REF!</v>
      </c>
      <c r="G18" s="99" t="e">
        <f>#REF!</f>
        <v>#REF!</v>
      </c>
      <c r="H18" s="100" t="e">
        <f>#REF!</f>
        <v>#REF!</v>
      </c>
      <c r="I18" s="101" t="e">
        <f>#REF!</f>
        <v>#REF!</v>
      </c>
      <c r="J18" s="98" t="e">
        <f>#REF!</f>
        <v>#REF!</v>
      </c>
      <c r="K18" s="99" t="e">
        <f>#REF!</f>
        <v>#REF!</v>
      </c>
      <c r="L18" s="98" t="e">
        <f>#REF!</f>
        <v>#REF!</v>
      </c>
      <c r="M18" s="99" t="e">
        <f>#REF!</f>
        <v>#REF!</v>
      </c>
      <c r="N18" s="102" t="e">
        <f t="shared" si="0"/>
        <v>#REF!</v>
      </c>
      <c r="O18" s="103" t="e">
        <f t="shared" si="1"/>
        <v>#REF!</v>
      </c>
    </row>
    <row r="19" spans="1:15" ht="25.5" customHeight="1">
      <c r="A19" s="106"/>
      <c r="B19" s="5" t="s">
        <v>26</v>
      </c>
      <c r="C19" s="13">
        <v>7</v>
      </c>
      <c r="D19" s="98" t="e">
        <f>3б!#REF!</f>
        <v>#REF!</v>
      </c>
      <c r="E19" s="99" t="e">
        <f>3б!#REF!</f>
        <v>#REF!</v>
      </c>
      <c r="F19" s="98" t="e">
        <f>#REF!</f>
        <v>#REF!</v>
      </c>
      <c r="G19" s="99" t="e">
        <f>#REF!</f>
        <v>#REF!</v>
      </c>
      <c r="H19" s="100" t="e">
        <f>#REF!</f>
        <v>#REF!</v>
      </c>
      <c r="I19" s="101" t="e">
        <f>#REF!</f>
        <v>#REF!</v>
      </c>
      <c r="J19" s="98" t="e">
        <f>#REF!</f>
        <v>#REF!</v>
      </c>
      <c r="K19" s="99" t="e">
        <f>#REF!</f>
        <v>#REF!</v>
      </c>
      <c r="L19" s="98" t="e">
        <f>#REF!</f>
        <v>#REF!</v>
      </c>
      <c r="M19" s="99" t="e">
        <f>#REF!</f>
        <v>#REF!</v>
      </c>
      <c r="N19" s="102" t="e">
        <f t="shared" si="0"/>
        <v>#REF!</v>
      </c>
      <c r="O19" s="103" t="e">
        <f t="shared" si="1"/>
        <v>#REF!</v>
      </c>
    </row>
    <row r="20" spans="1:15" ht="39" customHeight="1">
      <c r="A20" s="12" t="s">
        <v>76</v>
      </c>
      <c r="B20" s="6" t="s">
        <v>27</v>
      </c>
      <c r="C20" s="13">
        <v>10</v>
      </c>
      <c r="D20" s="17">
        <f>3б!Z15</f>
        <v>11.4</v>
      </c>
      <c r="E20" s="18">
        <f>3б!AA15</f>
        <v>0.76</v>
      </c>
      <c r="F20" s="17" t="e">
        <f>#REF!</f>
        <v>#REF!</v>
      </c>
      <c r="G20" s="18" t="e">
        <f>#REF!</f>
        <v>#REF!</v>
      </c>
      <c r="H20" s="25" t="e">
        <f>#REF!</f>
        <v>#REF!</v>
      </c>
      <c r="I20" s="26" t="e">
        <f>#REF!</f>
        <v>#REF!</v>
      </c>
      <c r="J20" s="17" t="e">
        <f>#REF!</f>
        <v>#REF!</v>
      </c>
      <c r="K20" s="18" t="e">
        <f>#REF!</f>
        <v>#REF!</v>
      </c>
      <c r="L20" s="17" t="e">
        <f>#REF!</f>
        <v>#REF!</v>
      </c>
      <c r="M20" s="18" t="e">
        <f>#REF!</f>
        <v>#REF!</v>
      </c>
      <c r="N20" s="23" t="e">
        <f t="shared" si="0"/>
        <v>#REF!</v>
      </c>
      <c r="O20" s="11" t="e">
        <f t="shared" si="1"/>
        <v>#REF!</v>
      </c>
    </row>
    <row r="21" spans="1:15" ht="15">
      <c r="A21" s="106" t="s">
        <v>117</v>
      </c>
      <c r="B21" s="5" t="s">
        <v>28</v>
      </c>
      <c r="C21" s="13" t="s">
        <v>34</v>
      </c>
      <c r="D21" s="19"/>
      <c r="E21" s="20"/>
      <c r="F21" s="19" t="e">
        <f>#REF!</f>
        <v>#REF!</v>
      </c>
      <c r="G21" s="20" t="e">
        <f>#REF!</f>
        <v>#REF!</v>
      </c>
      <c r="H21" s="22" t="e">
        <f>#REF!</f>
        <v>#REF!</v>
      </c>
      <c r="I21" s="20" t="e">
        <f>#REF!</f>
        <v>#REF!</v>
      </c>
      <c r="J21" s="19"/>
      <c r="K21" s="20"/>
      <c r="L21" s="19" t="e">
        <f>#REF!</f>
        <v>#REF!</v>
      </c>
      <c r="M21" s="20" t="e">
        <f>#REF!</f>
        <v>#REF!</v>
      </c>
      <c r="N21" s="24" t="e">
        <f t="shared" si="0"/>
        <v>#REF!</v>
      </c>
      <c r="O21" s="27" t="e">
        <f t="shared" si="1"/>
        <v>#REF!</v>
      </c>
    </row>
    <row r="22" spans="1:15" ht="15">
      <c r="A22" s="106"/>
      <c r="B22" s="5" t="s">
        <v>29</v>
      </c>
      <c r="C22" s="13" t="s">
        <v>34</v>
      </c>
      <c r="D22" s="19"/>
      <c r="E22" s="20"/>
      <c r="F22" s="19" t="e">
        <f>#REF!</f>
        <v>#REF!</v>
      </c>
      <c r="G22" s="20" t="e">
        <f>#REF!</f>
        <v>#REF!</v>
      </c>
      <c r="H22" s="22" t="e">
        <f>#REF!</f>
        <v>#REF!</v>
      </c>
      <c r="I22" s="20" t="e">
        <f>#REF!</f>
        <v>#REF!</v>
      </c>
      <c r="J22" s="19"/>
      <c r="K22" s="20"/>
      <c r="L22" s="19" t="e">
        <f>#REF!</f>
        <v>#REF!</v>
      </c>
      <c r="M22" s="20" t="e">
        <f>#REF!</f>
        <v>#REF!</v>
      </c>
      <c r="N22" s="24" t="e">
        <f t="shared" si="0"/>
        <v>#REF!</v>
      </c>
      <c r="O22" s="27" t="e">
        <f t="shared" si="1"/>
        <v>#REF!</v>
      </c>
    </row>
    <row r="23" spans="1:15" ht="36">
      <c r="A23" s="106"/>
      <c r="B23" s="4" t="s">
        <v>30</v>
      </c>
      <c r="C23" s="13" t="s">
        <v>35</v>
      </c>
      <c r="D23" s="17">
        <f>3б!Z18</f>
        <v>1.95</v>
      </c>
      <c r="E23" s="18">
        <f>3б!AA18</f>
        <v>0.975</v>
      </c>
      <c r="F23" s="17" t="e">
        <f>#REF!</f>
        <v>#REF!</v>
      </c>
      <c r="G23" s="18" t="e">
        <f>#REF!</f>
        <v>#REF!</v>
      </c>
      <c r="H23" s="25" t="e">
        <f>#REF!</f>
        <v>#REF!</v>
      </c>
      <c r="I23" s="26" t="e">
        <f>#REF!</f>
        <v>#REF!</v>
      </c>
      <c r="J23" s="17" t="e">
        <f>#REF!</f>
        <v>#REF!</v>
      </c>
      <c r="K23" s="18" t="e">
        <f>#REF!</f>
        <v>#REF!</v>
      </c>
      <c r="L23" s="17" t="e">
        <f>#REF!</f>
        <v>#REF!</v>
      </c>
      <c r="M23" s="18" t="e">
        <f>#REF!</f>
        <v>#REF!</v>
      </c>
      <c r="N23" s="23" t="e">
        <f t="shared" si="0"/>
        <v>#REF!</v>
      </c>
      <c r="O23" s="11" t="e">
        <f t="shared" si="1"/>
        <v>#REF!</v>
      </c>
    </row>
    <row r="24" ht="15">
      <c r="C24" s="7"/>
    </row>
    <row r="26" ht="15">
      <c r="B26" s="1"/>
    </row>
  </sheetData>
  <sheetProtection/>
  <mergeCells count="13">
    <mergeCell ref="A2:A3"/>
    <mergeCell ref="B2:B3"/>
    <mergeCell ref="C2:C3"/>
    <mergeCell ref="A4:A9"/>
    <mergeCell ref="A10:A19"/>
    <mergeCell ref="A21:A23"/>
    <mergeCell ref="A1:N1"/>
    <mergeCell ref="D2:E2"/>
    <mergeCell ref="F2:G2"/>
    <mergeCell ref="H2:I2"/>
    <mergeCell ref="J2:K2"/>
    <mergeCell ref="L2:M2"/>
    <mergeCell ref="N2:O2"/>
  </mergeCells>
  <printOptions/>
  <pageMargins left="0.7086614173228347" right="0.7086614173228347" top="0.5511811023622047" bottom="0.5511811023622047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2"/>
  <sheetViews>
    <sheetView view="pageLayout" workbookViewId="0" topLeftCell="A1">
      <selection activeCell="J21" sqref="J21"/>
    </sheetView>
  </sheetViews>
  <sheetFormatPr defaultColWidth="9.140625" defaultRowHeight="15"/>
  <cols>
    <col min="1" max="1" width="9.57421875" style="0" customWidth="1"/>
    <col min="2" max="2" width="51.7109375" style="0" customWidth="1"/>
    <col min="3" max="3" width="7.421875" style="0" customWidth="1"/>
    <col min="4" max="25" width="2.7109375" style="0" customWidth="1"/>
    <col min="26" max="26" width="5.00390625" style="0" customWidth="1"/>
    <col min="27" max="27" width="5.8515625" style="0" customWidth="1"/>
  </cols>
  <sheetData>
    <row r="1" spans="1:27" ht="15.75">
      <c r="A1" s="113" t="s">
        <v>233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 customHeight="1">
      <c r="A2" s="114" t="s">
        <v>0</v>
      </c>
      <c r="B2" s="114" t="s">
        <v>1</v>
      </c>
      <c r="C2" s="115" t="s">
        <v>97</v>
      </c>
      <c r="D2" s="191" t="s">
        <v>98</v>
      </c>
      <c r="E2" s="191" t="s">
        <v>99</v>
      </c>
      <c r="F2" s="191" t="s">
        <v>100</v>
      </c>
      <c r="G2" s="191" t="s">
        <v>101</v>
      </c>
      <c r="H2" s="191" t="s">
        <v>102</v>
      </c>
      <c r="I2" s="191" t="s">
        <v>103</v>
      </c>
      <c r="J2" s="191" t="s">
        <v>104</v>
      </c>
      <c r="K2" s="191" t="s">
        <v>105</v>
      </c>
      <c r="L2" s="191" t="s">
        <v>106</v>
      </c>
      <c r="M2" s="191" t="s">
        <v>107</v>
      </c>
      <c r="N2" s="191" t="s">
        <v>108</v>
      </c>
      <c r="O2" s="191" t="s">
        <v>237</v>
      </c>
      <c r="P2" s="192" t="s">
        <v>238</v>
      </c>
      <c r="Q2" s="192" t="s">
        <v>109</v>
      </c>
      <c r="R2" s="192" t="s">
        <v>110</v>
      </c>
      <c r="S2" s="192" t="s">
        <v>111</v>
      </c>
      <c r="T2" s="192" t="s">
        <v>239</v>
      </c>
      <c r="U2" s="192" t="s">
        <v>112</v>
      </c>
      <c r="V2" s="194" t="s">
        <v>113</v>
      </c>
      <c r="W2" s="194" t="s">
        <v>240</v>
      </c>
      <c r="X2" s="162"/>
      <c r="Y2" s="184"/>
      <c r="Z2" s="120" t="s">
        <v>38</v>
      </c>
      <c r="AA2" s="121"/>
    </row>
    <row r="3" spans="1:27" ht="78.75" customHeight="1">
      <c r="A3" s="114"/>
      <c r="B3" s="114"/>
      <c r="C3" s="116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3"/>
      <c r="Q3" s="193"/>
      <c r="R3" s="193"/>
      <c r="S3" s="193"/>
      <c r="T3" s="193"/>
      <c r="U3" s="193"/>
      <c r="V3" s="195"/>
      <c r="W3" s="195"/>
      <c r="X3" s="162"/>
      <c r="Y3" s="184"/>
      <c r="Z3" s="29" t="s">
        <v>39</v>
      </c>
      <c r="AA3" s="30" t="s">
        <v>10</v>
      </c>
    </row>
    <row r="4" spans="1:28" ht="15.75">
      <c r="A4" s="122" t="s">
        <v>159</v>
      </c>
      <c r="B4" s="31" t="s">
        <v>143</v>
      </c>
      <c r="C4" s="28" t="s">
        <v>141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4">
        <v>1</v>
      </c>
      <c r="J4" s="94"/>
      <c r="K4" s="94">
        <v>3</v>
      </c>
      <c r="L4" s="94">
        <v>3</v>
      </c>
      <c r="M4" s="94">
        <v>3</v>
      </c>
      <c r="N4" s="94">
        <v>3</v>
      </c>
      <c r="O4" s="94">
        <v>3</v>
      </c>
      <c r="P4" s="94">
        <v>3</v>
      </c>
      <c r="Q4" s="94">
        <v>3</v>
      </c>
      <c r="R4" s="94">
        <v>3</v>
      </c>
      <c r="S4" s="94">
        <v>1</v>
      </c>
      <c r="T4" s="94">
        <v>3</v>
      </c>
      <c r="U4" s="94">
        <v>3</v>
      </c>
      <c r="V4" s="94">
        <v>2</v>
      </c>
      <c r="W4" s="94">
        <v>3</v>
      </c>
      <c r="X4" s="32"/>
      <c r="Y4" s="32"/>
      <c r="Z4" s="32">
        <f>SUM(D4:Y4)/$C$21</f>
        <v>2.736842105263158</v>
      </c>
      <c r="AA4" s="96">
        <f>Z4/AB4</f>
        <v>0.912280701754386</v>
      </c>
      <c r="AB4">
        <v>3</v>
      </c>
    </row>
    <row r="5" spans="1:28" ht="15.75">
      <c r="A5" s="123"/>
      <c r="B5" s="31" t="s">
        <v>142</v>
      </c>
      <c r="C5" s="28">
        <v>6</v>
      </c>
      <c r="D5" s="94">
        <v>3</v>
      </c>
      <c r="E5" s="94">
        <v>2</v>
      </c>
      <c r="F5" s="94">
        <v>3</v>
      </c>
      <c r="G5" s="94">
        <v>3</v>
      </c>
      <c r="H5" s="94">
        <v>2</v>
      </c>
      <c r="I5" s="94">
        <v>1</v>
      </c>
      <c r="J5" s="94"/>
      <c r="K5" s="94">
        <v>1</v>
      </c>
      <c r="L5" s="94">
        <v>3</v>
      </c>
      <c r="M5" s="94">
        <v>2</v>
      </c>
      <c r="N5" s="94">
        <v>2</v>
      </c>
      <c r="O5" s="94">
        <v>2</v>
      </c>
      <c r="P5" s="94">
        <v>1</v>
      </c>
      <c r="Q5" s="94">
        <v>2</v>
      </c>
      <c r="R5" s="94">
        <v>2</v>
      </c>
      <c r="S5" s="94">
        <v>2</v>
      </c>
      <c r="T5" s="94">
        <v>3</v>
      </c>
      <c r="U5" s="94">
        <v>1</v>
      </c>
      <c r="V5" s="94">
        <v>2</v>
      </c>
      <c r="W5" s="94">
        <v>3</v>
      </c>
      <c r="X5" s="32"/>
      <c r="Y5" s="32"/>
      <c r="Z5" s="32">
        <f aca="true" t="shared" si="0" ref="Z5:Z18">SUM(D5:Y5)/$C$21</f>
        <v>2.1052631578947367</v>
      </c>
      <c r="AA5" s="33">
        <f aca="true" t="shared" si="1" ref="AA5:AA18">Z5/AB5</f>
        <v>0.7017543859649122</v>
      </c>
      <c r="AB5">
        <v>3</v>
      </c>
    </row>
    <row r="6" spans="1:28" ht="15.75">
      <c r="A6" s="123"/>
      <c r="B6" s="31" t="s">
        <v>144</v>
      </c>
      <c r="C6" s="28">
        <v>12</v>
      </c>
      <c r="D6" s="94">
        <v>5</v>
      </c>
      <c r="E6" s="94">
        <v>5</v>
      </c>
      <c r="F6" s="94">
        <v>5</v>
      </c>
      <c r="G6" s="94">
        <v>5</v>
      </c>
      <c r="H6" s="94">
        <v>3</v>
      </c>
      <c r="I6" s="94">
        <v>4</v>
      </c>
      <c r="J6" s="94"/>
      <c r="K6" s="94">
        <v>5</v>
      </c>
      <c r="L6" s="94">
        <v>6</v>
      </c>
      <c r="M6" s="94">
        <v>6</v>
      </c>
      <c r="N6" s="94">
        <v>4</v>
      </c>
      <c r="O6" s="94">
        <v>5</v>
      </c>
      <c r="P6" s="94">
        <v>6</v>
      </c>
      <c r="Q6" s="94">
        <v>4</v>
      </c>
      <c r="R6" s="94">
        <v>6</v>
      </c>
      <c r="S6" s="94">
        <v>6</v>
      </c>
      <c r="T6" s="94">
        <v>6</v>
      </c>
      <c r="U6" s="94">
        <v>6</v>
      </c>
      <c r="V6" s="94">
        <v>6</v>
      </c>
      <c r="W6" s="94">
        <v>6</v>
      </c>
      <c r="X6" s="32"/>
      <c r="Y6" s="32"/>
      <c r="Z6" s="32">
        <f t="shared" si="0"/>
        <v>5.2105263157894735</v>
      </c>
      <c r="AA6" s="33">
        <f t="shared" si="1"/>
        <v>0.8684210526315789</v>
      </c>
      <c r="AB6">
        <v>6</v>
      </c>
    </row>
    <row r="7" spans="1:28" ht="16.5" customHeight="1">
      <c r="A7" s="123"/>
      <c r="B7" s="31" t="s">
        <v>145</v>
      </c>
      <c r="C7" s="28" t="s">
        <v>147</v>
      </c>
      <c r="D7" s="94">
        <v>3</v>
      </c>
      <c r="E7" s="94">
        <v>3</v>
      </c>
      <c r="F7" s="94">
        <v>3</v>
      </c>
      <c r="G7" s="94">
        <v>3</v>
      </c>
      <c r="H7" s="94">
        <v>3</v>
      </c>
      <c r="I7" s="94">
        <v>0</v>
      </c>
      <c r="J7" s="94"/>
      <c r="K7" s="94">
        <v>3</v>
      </c>
      <c r="L7" s="94">
        <v>3</v>
      </c>
      <c r="M7" s="94">
        <v>3</v>
      </c>
      <c r="N7" s="94">
        <v>3</v>
      </c>
      <c r="O7" s="94">
        <v>3</v>
      </c>
      <c r="P7" s="94">
        <v>3</v>
      </c>
      <c r="Q7" s="94">
        <v>3</v>
      </c>
      <c r="R7" s="94">
        <v>3</v>
      </c>
      <c r="S7" s="94">
        <v>0</v>
      </c>
      <c r="T7" s="94">
        <v>3</v>
      </c>
      <c r="U7" s="94">
        <v>0</v>
      </c>
      <c r="V7" s="94">
        <v>0</v>
      </c>
      <c r="W7" s="94">
        <v>3</v>
      </c>
      <c r="X7" s="32"/>
      <c r="Y7" s="32"/>
      <c r="Z7" s="32">
        <f t="shared" si="0"/>
        <v>2.3684210526315788</v>
      </c>
      <c r="AA7" s="33">
        <f t="shared" si="1"/>
        <v>0.7894736842105262</v>
      </c>
      <c r="AB7">
        <v>3</v>
      </c>
    </row>
    <row r="8" spans="1:28" ht="15.75">
      <c r="A8" s="124"/>
      <c r="B8" s="31" t="s">
        <v>146</v>
      </c>
      <c r="C8" s="28">
        <v>6</v>
      </c>
      <c r="D8" s="94">
        <v>3</v>
      </c>
      <c r="E8" s="94">
        <v>2</v>
      </c>
      <c r="F8" s="94">
        <v>3</v>
      </c>
      <c r="G8" s="94">
        <v>3</v>
      </c>
      <c r="H8" s="94">
        <v>2</v>
      </c>
      <c r="I8" s="94">
        <v>1</v>
      </c>
      <c r="J8" s="94"/>
      <c r="K8" s="94">
        <v>1</v>
      </c>
      <c r="L8" s="94">
        <v>3</v>
      </c>
      <c r="M8" s="94">
        <v>2</v>
      </c>
      <c r="N8" s="94">
        <v>2</v>
      </c>
      <c r="O8" s="94">
        <v>2</v>
      </c>
      <c r="P8" s="94">
        <v>1</v>
      </c>
      <c r="Q8" s="94">
        <v>2</v>
      </c>
      <c r="R8" s="94">
        <v>2</v>
      </c>
      <c r="S8" s="94">
        <v>2</v>
      </c>
      <c r="T8" s="94">
        <v>3</v>
      </c>
      <c r="U8" s="94">
        <v>1</v>
      </c>
      <c r="V8" s="94">
        <v>2</v>
      </c>
      <c r="W8" s="94">
        <v>3</v>
      </c>
      <c r="X8" s="32"/>
      <c r="Y8" s="32"/>
      <c r="Z8" s="32">
        <f t="shared" si="0"/>
        <v>2.1052631578947367</v>
      </c>
      <c r="AA8" s="33">
        <f t="shared" si="1"/>
        <v>0.7017543859649122</v>
      </c>
      <c r="AB8">
        <v>3</v>
      </c>
    </row>
    <row r="9" spans="1:28" ht="31.5">
      <c r="A9" s="122" t="s">
        <v>140</v>
      </c>
      <c r="B9" s="34" t="s">
        <v>148</v>
      </c>
      <c r="C9" s="28" t="s">
        <v>155</v>
      </c>
      <c r="D9" s="94">
        <v>1</v>
      </c>
      <c r="E9" s="94">
        <v>3</v>
      </c>
      <c r="F9" s="94">
        <v>3</v>
      </c>
      <c r="G9" s="94">
        <v>2</v>
      </c>
      <c r="H9" s="94">
        <v>3</v>
      </c>
      <c r="I9" s="94">
        <v>3</v>
      </c>
      <c r="J9" s="94"/>
      <c r="K9" s="94">
        <v>4</v>
      </c>
      <c r="L9" s="94">
        <v>4</v>
      </c>
      <c r="M9" s="94">
        <v>3</v>
      </c>
      <c r="N9" s="94">
        <v>3</v>
      </c>
      <c r="O9" s="94">
        <v>4</v>
      </c>
      <c r="P9" s="94">
        <v>3</v>
      </c>
      <c r="Q9" s="94">
        <v>2</v>
      </c>
      <c r="R9" s="94">
        <v>4</v>
      </c>
      <c r="S9" s="94">
        <v>4</v>
      </c>
      <c r="T9" s="94">
        <v>3</v>
      </c>
      <c r="U9" s="94">
        <v>4</v>
      </c>
      <c r="V9" s="94">
        <v>4</v>
      </c>
      <c r="W9" s="94">
        <v>6</v>
      </c>
      <c r="X9" s="32"/>
      <c r="Y9" s="32"/>
      <c r="Z9" s="32">
        <f t="shared" si="0"/>
        <v>3.3157894736842106</v>
      </c>
      <c r="AA9" s="33">
        <f t="shared" si="1"/>
        <v>0.8289473684210527</v>
      </c>
      <c r="AB9">
        <v>4</v>
      </c>
    </row>
    <row r="10" spans="1:28" ht="31.5">
      <c r="A10" s="123"/>
      <c r="B10" s="34" t="s">
        <v>149</v>
      </c>
      <c r="C10" s="28">
        <v>4</v>
      </c>
      <c r="D10" s="94">
        <v>1</v>
      </c>
      <c r="E10" s="94">
        <v>1</v>
      </c>
      <c r="F10" s="94">
        <v>1</v>
      </c>
      <c r="G10" s="94">
        <v>1</v>
      </c>
      <c r="H10" s="94">
        <v>1</v>
      </c>
      <c r="I10" s="94">
        <v>1</v>
      </c>
      <c r="J10" s="94"/>
      <c r="K10" s="94">
        <v>1</v>
      </c>
      <c r="L10" s="94">
        <v>1</v>
      </c>
      <c r="M10" s="94">
        <v>1</v>
      </c>
      <c r="N10" s="94">
        <v>1</v>
      </c>
      <c r="O10" s="94">
        <v>1</v>
      </c>
      <c r="P10" s="94">
        <v>1</v>
      </c>
      <c r="Q10" s="94">
        <v>1</v>
      </c>
      <c r="R10" s="94">
        <v>1</v>
      </c>
      <c r="S10" s="94">
        <v>1</v>
      </c>
      <c r="T10" s="94">
        <v>1</v>
      </c>
      <c r="U10" s="94">
        <v>1</v>
      </c>
      <c r="V10" s="94">
        <v>1</v>
      </c>
      <c r="W10" s="94">
        <v>1</v>
      </c>
      <c r="X10" s="32"/>
      <c r="Y10" s="32"/>
      <c r="Z10" s="32">
        <f t="shared" si="0"/>
        <v>1</v>
      </c>
      <c r="AA10" s="96">
        <f t="shared" si="1"/>
        <v>1</v>
      </c>
      <c r="AB10">
        <v>1</v>
      </c>
    </row>
    <row r="11" spans="1:28" ht="31.5">
      <c r="A11" s="123"/>
      <c r="B11" s="34" t="s">
        <v>150</v>
      </c>
      <c r="C11" s="28">
        <v>10</v>
      </c>
      <c r="D11" s="94">
        <v>2</v>
      </c>
      <c r="E11" s="94">
        <v>3</v>
      </c>
      <c r="F11" s="94">
        <v>3</v>
      </c>
      <c r="G11" s="94">
        <v>3</v>
      </c>
      <c r="H11" s="94">
        <v>3</v>
      </c>
      <c r="I11" s="94">
        <v>3</v>
      </c>
      <c r="J11" s="94"/>
      <c r="K11" s="94">
        <v>3</v>
      </c>
      <c r="L11" s="94">
        <v>3</v>
      </c>
      <c r="M11" s="94">
        <v>2</v>
      </c>
      <c r="N11" s="94">
        <v>2</v>
      </c>
      <c r="O11" s="94">
        <v>2</v>
      </c>
      <c r="P11" s="94">
        <v>3</v>
      </c>
      <c r="Q11" s="94">
        <v>1</v>
      </c>
      <c r="R11" s="94">
        <v>2</v>
      </c>
      <c r="S11" s="94">
        <v>2</v>
      </c>
      <c r="T11" s="94">
        <v>3</v>
      </c>
      <c r="U11" s="94">
        <v>3</v>
      </c>
      <c r="V11" s="94">
        <v>3</v>
      </c>
      <c r="W11" s="94">
        <v>2</v>
      </c>
      <c r="X11" s="32"/>
      <c r="Y11" s="32"/>
      <c r="Z11" s="32">
        <f t="shared" si="0"/>
        <v>2.526315789473684</v>
      </c>
      <c r="AA11" s="33">
        <f t="shared" si="1"/>
        <v>0.8421052631578947</v>
      </c>
      <c r="AB11">
        <v>3</v>
      </c>
    </row>
    <row r="12" spans="1:28" ht="31.5">
      <c r="A12" s="123"/>
      <c r="B12" s="34" t="s">
        <v>151</v>
      </c>
      <c r="C12" s="28" t="s">
        <v>156</v>
      </c>
      <c r="D12" s="94">
        <v>3</v>
      </c>
      <c r="E12" s="94">
        <v>8</v>
      </c>
      <c r="F12" s="94">
        <v>5</v>
      </c>
      <c r="G12" s="94">
        <v>6</v>
      </c>
      <c r="H12" s="94">
        <v>6</v>
      </c>
      <c r="I12" s="94">
        <v>6</v>
      </c>
      <c r="J12" s="94"/>
      <c r="K12" s="94">
        <v>6</v>
      </c>
      <c r="L12" s="94">
        <v>6</v>
      </c>
      <c r="M12" s="94">
        <v>6</v>
      </c>
      <c r="N12" s="94">
        <v>6</v>
      </c>
      <c r="O12" s="94">
        <v>6</v>
      </c>
      <c r="P12" s="94">
        <v>3</v>
      </c>
      <c r="Q12" s="94">
        <v>6</v>
      </c>
      <c r="R12" s="94">
        <v>5</v>
      </c>
      <c r="S12" s="94">
        <v>2</v>
      </c>
      <c r="T12" s="94">
        <v>6</v>
      </c>
      <c r="U12" s="94">
        <v>6</v>
      </c>
      <c r="V12" s="94">
        <v>6</v>
      </c>
      <c r="W12" s="94">
        <v>5</v>
      </c>
      <c r="X12" s="32"/>
      <c r="Y12" s="32"/>
      <c r="Z12" s="32">
        <f t="shared" si="0"/>
        <v>5.421052631578948</v>
      </c>
      <c r="AA12" s="33">
        <f t="shared" si="1"/>
        <v>0.7744360902255639</v>
      </c>
      <c r="AB12">
        <v>7</v>
      </c>
    </row>
    <row r="13" spans="1:28" ht="25.5">
      <c r="A13" s="123"/>
      <c r="B13" s="34" t="s">
        <v>152</v>
      </c>
      <c r="C13" s="42" t="s">
        <v>157</v>
      </c>
      <c r="D13" s="94">
        <v>5</v>
      </c>
      <c r="E13" s="94">
        <v>8</v>
      </c>
      <c r="F13" s="94">
        <v>8</v>
      </c>
      <c r="G13" s="94">
        <v>7</v>
      </c>
      <c r="H13" s="94">
        <v>8</v>
      </c>
      <c r="I13" s="94">
        <v>2</v>
      </c>
      <c r="J13" s="94"/>
      <c r="K13" s="94">
        <v>8</v>
      </c>
      <c r="L13" s="94">
        <v>7</v>
      </c>
      <c r="M13" s="94">
        <v>8</v>
      </c>
      <c r="N13" s="94">
        <v>8</v>
      </c>
      <c r="O13" s="94">
        <v>7</v>
      </c>
      <c r="P13" s="94">
        <v>5</v>
      </c>
      <c r="Q13" s="94">
        <v>8</v>
      </c>
      <c r="R13" s="94">
        <v>4</v>
      </c>
      <c r="S13" s="94">
        <v>3</v>
      </c>
      <c r="T13" s="94">
        <v>8</v>
      </c>
      <c r="U13" s="94">
        <v>6</v>
      </c>
      <c r="V13" s="94">
        <v>7</v>
      </c>
      <c r="W13" s="94">
        <v>8</v>
      </c>
      <c r="X13" s="32"/>
      <c r="Y13" s="32"/>
      <c r="Z13" s="32">
        <f t="shared" si="0"/>
        <v>6.578947368421052</v>
      </c>
      <c r="AA13" s="33">
        <f t="shared" si="1"/>
        <v>0.8223684210526315</v>
      </c>
      <c r="AB13">
        <v>8</v>
      </c>
    </row>
    <row r="14" spans="1:28" ht="15.75">
      <c r="A14" s="124"/>
      <c r="B14" s="35" t="s">
        <v>153</v>
      </c>
      <c r="C14" s="28" t="s">
        <v>158</v>
      </c>
      <c r="D14" s="94">
        <v>2</v>
      </c>
      <c r="E14" s="94">
        <v>2</v>
      </c>
      <c r="F14" s="94">
        <v>2</v>
      </c>
      <c r="G14" s="94">
        <v>0</v>
      </c>
      <c r="H14" s="94">
        <v>2</v>
      </c>
      <c r="I14" s="94">
        <v>1</v>
      </c>
      <c r="J14" s="94"/>
      <c r="K14" s="94">
        <v>1</v>
      </c>
      <c r="L14" s="94">
        <v>2</v>
      </c>
      <c r="M14" s="94">
        <v>2</v>
      </c>
      <c r="N14" s="94">
        <v>2</v>
      </c>
      <c r="O14" s="94">
        <v>2</v>
      </c>
      <c r="P14" s="94">
        <v>2</v>
      </c>
      <c r="Q14" s="94">
        <v>2</v>
      </c>
      <c r="R14" s="94">
        <v>2</v>
      </c>
      <c r="S14" s="94">
        <v>2</v>
      </c>
      <c r="T14" s="94">
        <v>2</v>
      </c>
      <c r="U14" s="94">
        <v>2</v>
      </c>
      <c r="V14" s="94">
        <v>2</v>
      </c>
      <c r="W14" s="94">
        <v>2</v>
      </c>
      <c r="X14" s="32"/>
      <c r="Y14" s="32"/>
      <c r="Z14" s="32">
        <f t="shared" si="0"/>
        <v>1.7894736842105263</v>
      </c>
      <c r="AA14" s="33">
        <f t="shared" si="1"/>
        <v>0.8947368421052632</v>
      </c>
      <c r="AB14">
        <v>2</v>
      </c>
    </row>
    <row r="15" spans="1:28" ht="30.75" customHeight="1">
      <c r="A15" s="42" t="s">
        <v>154</v>
      </c>
      <c r="B15" s="41" t="s">
        <v>139</v>
      </c>
      <c r="C15" s="28">
        <v>14</v>
      </c>
      <c r="D15" s="95">
        <v>10</v>
      </c>
      <c r="E15" s="95">
        <v>11</v>
      </c>
      <c r="F15" s="95">
        <v>15</v>
      </c>
      <c r="G15" s="95">
        <v>10</v>
      </c>
      <c r="H15" s="95">
        <v>12</v>
      </c>
      <c r="I15" s="95">
        <v>10</v>
      </c>
      <c r="J15" s="95"/>
      <c r="K15" s="95">
        <v>10</v>
      </c>
      <c r="L15" s="95">
        <v>10</v>
      </c>
      <c r="M15" s="95">
        <v>11</v>
      </c>
      <c r="N15" s="95">
        <v>9</v>
      </c>
      <c r="O15" s="95">
        <v>10</v>
      </c>
      <c r="P15" s="95">
        <v>11</v>
      </c>
      <c r="Q15" s="95">
        <v>10</v>
      </c>
      <c r="R15" s="95">
        <v>10</v>
      </c>
      <c r="S15" s="95">
        <v>12</v>
      </c>
      <c r="T15" s="95">
        <v>13</v>
      </c>
      <c r="U15" s="95">
        <v>15</v>
      </c>
      <c r="V15" s="95">
        <v>12</v>
      </c>
      <c r="W15" s="95">
        <v>10</v>
      </c>
      <c r="X15" s="32"/>
      <c r="Y15" s="32"/>
      <c r="Z15" s="32">
        <f t="shared" si="0"/>
        <v>11.105263157894736</v>
      </c>
      <c r="AA15" s="33">
        <f t="shared" si="1"/>
        <v>0.7403508771929824</v>
      </c>
      <c r="AB15">
        <v>15</v>
      </c>
    </row>
    <row r="16" spans="1:28" ht="15.75">
      <c r="A16" s="127" t="s">
        <v>160</v>
      </c>
      <c r="B16" s="35" t="s">
        <v>138</v>
      </c>
      <c r="C16" s="28">
        <v>12</v>
      </c>
      <c r="D16" s="94">
        <v>5</v>
      </c>
      <c r="E16" s="94">
        <v>5</v>
      </c>
      <c r="F16" s="94">
        <v>5</v>
      </c>
      <c r="G16" s="94">
        <v>5</v>
      </c>
      <c r="H16" s="94">
        <v>3</v>
      </c>
      <c r="I16" s="94">
        <v>4</v>
      </c>
      <c r="J16" s="94"/>
      <c r="K16" s="94">
        <v>5</v>
      </c>
      <c r="L16" s="94">
        <v>6</v>
      </c>
      <c r="M16" s="94">
        <v>6</v>
      </c>
      <c r="N16" s="94">
        <v>4</v>
      </c>
      <c r="O16" s="94">
        <v>5</v>
      </c>
      <c r="P16" s="94">
        <v>6</v>
      </c>
      <c r="Q16" s="94">
        <v>4</v>
      </c>
      <c r="R16" s="94">
        <v>6</v>
      </c>
      <c r="S16" s="94">
        <v>6</v>
      </c>
      <c r="T16" s="94">
        <v>6</v>
      </c>
      <c r="U16" s="94">
        <v>6</v>
      </c>
      <c r="V16" s="94">
        <v>6</v>
      </c>
      <c r="W16" s="94">
        <v>6</v>
      </c>
      <c r="X16" s="32"/>
      <c r="Y16" s="32"/>
      <c r="Z16" s="32">
        <f t="shared" si="0"/>
        <v>5.2105263157894735</v>
      </c>
      <c r="AA16" s="33">
        <f t="shared" si="1"/>
        <v>0.8684210526315789</v>
      </c>
      <c r="AB16">
        <v>6</v>
      </c>
    </row>
    <row r="17" spans="1:28" ht="15.75">
      <c r="A17" s="128"/>
      <c r="B17" s="35" t="s">
        <v>137</v>
      </c>
      <c r="C17" s="28">
        <v>12</v>
      </c>
      <c r="D17" s="94">
        <v>5</v>
      </c>
      <c r="E17" s="94">
        <v>5</v>
      </c>
      <c r="F17" s="94">
        <v>5</v>
      </c>
      <c r="G17" s="94">
        <v>5</v>
      </c>
      <c r="H17" s="94">
        <v>3</v>
      </c>
      <c r="I17" s="94">
        <v>4</v>
      </c>
      <c r="J17" s="94"/>
      <c r="K17" s="94">
        <v>5</v>
      </c>
      <c r="L17" s="94">
        <v>6</v>
      </c>
      <c r="M17" s="94">
        <v>6</v>
      </c>
      <c r="N17" s="94">
        <v>4</v>
      </c>
      <c r="O17" s="94">
        <v>5</v>
      </c>
      <c r="P17" s="94">
        <v>6</v>
      </c>
      <c r="Q17" s="94">
        <v>4</v>
      </c>
      <c r="R17" s="94">
        <v>6</v>
      </c>
      <c r="S17" s="94">
        <v>6</v>
      </c>
      <c r="T17" s="94">
        <v>6</v>
      </c>
      <c r="U17" s="94">
        <v>6</v>
      </c>
      <c r="V17" s="94">
        <v>6</v>
      </c>
      <c r="W17" s="94">
        <v>6</v>
      </c>
      <c r="X17" s="32"/>
      <c r="Y17" s="32"/>
      <c r="Z17" s="32">
        <f t="shared" si="0"/>
        <v>5.2105263157894735</v>
      </c>
      <c r="AA17" s="33">
        <f t="shared" si="1"/>
        <v>0.8684210526315789</v>
      </c>
      <c r="AB17">
        <v>6</v>
      </c>
    </row>
    <row r="18" spans="1:28" ht="31.5">
      <c r="A18" s="129"/>
      <c r="B18" s="34" t="s">
        <v>136</v>
      </c>
      <c r="C18" s="28">
        <v>13</v>
      </c>
      <c r="D18" s="94">
        <v>2</v>
      </c>
      <c r="E18" s="94">
        <v>2</v>
      </c>
      <c r="F18" s="94">
        <v>2</v>
      </c>
      <c r="G18" s="94">
        <v>0</v>
      </c>
      <c r="H18" s="94">
        <v>1</v>
      </c>
      <c r="I18" s="94">
        <v>1</v>
      </c>
      <c r="J18" s="94"/>
      <c r="K18" s="94">
        <v>2</v>
      </c>
      <c r="L18" s="94">
        <v>2</v>
      </c>
      <c r="M18" s="94">
        <v>2</v>
      </c>
      <c r="N18" s="94">
        <v>2</v>
      </c>
      <c r="O18" s="94">
        <v>2</v>
      </c>
      <c r="P18" s="94">
        <v>1</v>
      </c>
      <c r="Q18" s="94">
        <v>1</v>
      </c>
      <c r="R18" s="94">
        <v>2</v>
      </c>
      <c r="S18" s="94">
        <v>1</v>
      </c>
      <c r="T18" s="94">
        <v>1</v>
      </c>
      <c r="U18" s="94">
        <v>1</v>
      </c>
      <c r="V18" s="94">
        <v>2</v>
      </c>
      <c r="W18" s="94">
        <v>2</v>
      </c>
      <c r="X18" s="32"/>
      <c r="Y18" s="32"/>
      <c r="Z18" s="32">
        <f t="shared" si="0"/>
        <v>1.5263157894736843</v>
      </c>
      <c r="AA18" s="33">
        <f t="shared" si="1"/>
        <v>0.7631578947368421</v>
      </c>
      <c r="AB18">
        <v>2</v>
      </c>
    </row>
    <row r="19" spans="1:27" ht="15.75">
      <c r="A19" s="3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8"/>
    </row>
    <row r="20" spans="4:2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5">
      <c r="B21" s="47" t="s">
        <v>216</v>
      </c>
      <c r="C21" s="21">
        <v>19</v>
      </c>
      <c r="D21" t="s">
        <v>217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4:26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4" ht="15" customHeight="1"/>
    <row r="25" ht="64.5" customHeight="1"/>
  </sheetData>
  <sheetProtection/>
  <mergeCells count="30">
    <mergeCell ref="A9:A14"/>
    <mergeCell ref="A16:A18"/>
    <mergeCell ref="V2:V3"/>
    <mergeCell ref="W2:W3"/>
    <mergeCell ref="X2:X3"/>
    <mergeCell ref="Y2:Y3"/>
    <mergeCell ref="L2:L3"/>
    <mergeCell ref="M2:M3"/>
    <mergeCell ref="N2:N3"/>
    <mergeCell ref="O2:O3"/>
    <mergeCell ref="Z2:AA2"/>
    <mergeCell ref="A4:A8"/>
    <mergeCell ref="P2:P3"/>
    <mergeCell ref="Q2:Q3"/>
    <mergeCell ref="R2:R3"/>
    <mergeCell ref="S2:S3"/>
    <mergeCell ref="T2:T3"/>
    <mergeCell ref="U2:U3"/>
    <mergeCell ref="J2:J3"/>
    <mergeCell ref="K2:K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5"/>
  <sheetViews>
    <sheetView view="pageLayout" workbookViewId="0" topLeftCell="A22">
      <selection activeCell="E38" sqref="E38"/>
    </sheetView>
  </sheetViews>
  <sheetFormatPr defaultColWidth="9.140625" defaultRowHeight="15"/>
  <cols>
    <col min="1" max="1" width="10.00390625" style="0" customWidth="1"/>
    <col min="2" max="2" width="28.140625" style="0" customWidth="1"/>
    <col min="3" max="3" width="5.00390625" style="0" customWidth="1"/>
    <col min="4" max="26" width="4.28125" style="0" customWidth="1"/>
  </cols>
  <sheetData>
    <row r="1" spans="1:26" ht="15.75">
      <c r="A1" s="132" t="s">
        <v>234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 customHeight="1">
      <c r="A2" s="114" t="s">
        <v>161</v>
      </c>
      <c r="B2" s="114" t="s">
        <v>162</v>
      </c>
      <c r="C2" s="133" t="s">
        <v>97</v>
      </c>
      <c r="D2" s="134" t="s">
        <v>167</v>
      </c>
      <c r="E2" s="119" t="s">
        <v>98</v>
      </c>
      <c r="F2" s="119" t="s">
        <v>99</v>
      </c>
      <c r="G2" s="119" t="s">
        <v>100</v>
      </c>
      <c r="H2" s="119" t="s">
        <v>101</v>
      </c>
      <c r="I2" s="119" t="s">
        <v>102</v>
      </c>
      <c r="J2" s="119" t="s">
        <v>103</v>
      </c>
      <c r="K2" s="119" t="s">
        <v>104</v>
      </c>
      <c r="L2" s="119" t="s">
        <v>105</v>
      </c>
      <c r="M2" s="119" t="s">
        <v>106</v>
      </c>
      <c r="N2" s="119" t="s">
        <v>107</v>
      </c>
      <c r="O2" s="119" t="s">
        <v>108</v>
      </c>
      <c r="P2" s="119" t="s">
        <v>237</v>
      </c>
      <c r="Q2" s="196" t="s">
        <v>238</v>
      </c>
      <c r="R2" s="196" t="s">
        <v>109</v>
      </c>
      <c r="S2" s="196" t="s">
        <v>110</v>
      </c>
      <c r="T2" s="196" t="s">
        <v>111</v>
      </c>
      <c r="U2" s="196" t="s">
        <v>239</v>
      </c>
      <c r="V2" s="157" t="s">
        <v>112</v>
      </c>
      <c r="W2" s="157" t="s">
        <v>113</v>
      </c>
      <c r="X2" s="157" t="s">
        <v>240</v>
      </c>
      <c r="Y2" s="157"/>
      <c r="Z2" s="161"/>
    </row>
    <row r="3" spans="1:26" ht="79.5" customHeight="1">
      <c r="A3" s="114"/>
      <c r="B3" s="114"/>
      <c r="C3" s="133"/>
      <c r="D3" s="13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97"/>
      <c r="R3" s="197"/>
      <c r="S3" s="197"/>
      <c r="T3" s="197"/>
      <c r="U3" s="197"/>
      <c r="V3" s="158"/>
      <c r="W3" s="158"/>
      <c r="X3" s="158"/>
      <c r="Y3" s="182"/>
      <c r="Z3" s="161"/>
    </row>
    <row r="4" spans="1:26" ht="24" customHeight="1">
      <c r="A4" s="136" t="s">
        <v>163</v>
      </c>
      <c r="B4" s="61" t="s">
        <v>166</v>
      </c>
      <c r="C4" s="48">
        <v>1</v>
      </c>
      <c r="D4" s="79" t="s">
        <v>200</v>
      </c>
      <c r="E4" s="74">
        <v>86</v>
      </c>
      <c r="F4" s="74">
        <v>77</v>
      </c>
      <c r="G4" s="74">
        <v>121</v>
      </c>
      <c r="H4" s="74">
        <v>63</v>
      </c>
      <c r="I4" s="74">
        <v>70</v>
      </c>
      <c r="J4" s="74">
        <v>87</v>
      </c>
      <c r="K4" s="74"/>
      <c r="L4" s="74">
        <v>127</v>
      </c>
      <c r="M4" s="74">
        <v>61</v>
      </c>
      <c r="N4" s="74">
        <v>196</v>
      </c>
      <c r="O4" s="74">
        <v>81</v>
      </c>
      <c r="P4" s="74">
        <v>115</v>
      </c>
      <c r="Q4" s="74">
        <v>80</v>
      </c>
      <c r="R4" s="74">
        <v>96</v>
      </c>
      <c r="S4" s="74">
        <v>85</v>
      </c>
      <c r="T4" s="74">
        <v>98</v>
      </c>
      <c r="U4" s="74">
        <v>90</v>
      </c>
      <c r="V4" s="74">
        <v>174</v>
      </c>
      <c r="W4" s="74">
        <v>142</v>
      </c>
      <c r="X4" s="74">
        <v>124</v>
      </c>
      <c r="Y4" s="32"/>
      <c r="Z4" s="32"/>
    </row>
    <row r="5" spans="1:26" ht="25.5">
      <c r="A5" s="137"/>
      <c r="B5" s="61" t="s">
        <v>168</v>
      </c>
      <c r="C5" s="49" t="s">
        <v>201</v>
      </c>
      <c r="D5" s="50">
        <v>1</v>
      </c>
      <c r="E5" s="74">
        <v>1</v>
      </c>
      <c r="F5" s="74">
        <v>1</v>
      </c>
      <c r="G5" s="74">
        <v>1</v>
      </c>
      <c r="H5" s="74">
        <v>1</v>
      </c>
      <c r="I5" s="74">
        <v>1</v>
      </c>
      <c r="J5" s="74">
        <v>1</v>
      </c>
      <c r="K5" s="74"/>
      <c r="L5" s="74">
        <v>1</v>
      </c>
      <c r="M5" s="74">
        <v>1</v>
      </c>
      <c r="N5" s="74">
        <v>1</v>
      </c>
      <c r="O5" s="74">
        <v>1</v>
      </c>
      <c r="P5" s="74">
        <v>1</v>
      </c>
      <c r="Q5" s="74">
        <v>0</v>
      </c>
      <c r="R5" s="74">
        <v>1</v>
      </c>
      <c r="S5" s="74">
        <v>1</v>
      </c>
      <c r="T5" s="74">
        <v>1</v>
      </c>
      <c r="U5" s="74">
        <v>1</v>
      </c>
      <c r="V5" s="74">
        <v>1</v>
      </c>
      <c r="W5" s="74">
        <v>1</v>
      </c>
      <c r="X5" s="74">
        <v>1</v>
      </c>
      <c r="Y5" s="32"/>
      <c r="Z5" s="32"/>
    </row>
    <row r="6" spans="1:26" ht="25.5">
      <c r="A6" s="137"/>
      <c r="B6" s="61" t="s">
        <v>169</v>
      </c>
      <c r="C6" s="48">
        <v>2</v>
      </c>
      <c r="D6" s="50">
        <v>1</v>
      </c>
      <c r="E6" s="74">
        <v>1</v>
      </c>
      <c r="F6" s="74">
        <v>1</v>
      </c>
      <c r="G6" s="74">
        <v>1</v>
      </c>
      <c r="H6" s="74">
        <v>1</v>
      </c>
      <c r="I6" s="74">
        <v>1</v>
      </c>
      <c r="J6" s="74">
        <v>0</v>
      </c>
      <c r="K6" s="74"/>
      <c r="L6" s="74">
        <v>1</v>
      </c>
      <c r="M6" s="74">
        <v>1</v>
      </c>
      <c r="N6" s="74">
        <v>1</v>
      </c>
      <c r="O6" s="74">
        <v>1</v>
      </c>
      <c r="P6" s="74">
        <v>1</v>
      </c>
      <c r="Q6" s="74">
        <v>1</v>
      </c>
      <c r="R6" s="74">
        <v>1</v>
      </c>
      <c r="S6" s="74">
        <v>1</v>
      </c>
      <c r="T6" s="74">
        <v>1</v>
      </c>
      <c r="U6" s="74">
        <v>1</v>
      </c>
      <c r="V6" s="74">
        <v>1</v>
      </c>
      <c r="W6" s="74">
        <v>1</v>
      </c>
      <c r="X6" s="74">
        <v>1</v>
      </c>
      <c r="Y6" s="32"/>
      <c r="Z6" s="32"/>
    </row>
    <row r="7" spans="1:26" ht="25.5">
      <c r="A7" s="138"/>
      <c r="B7" s="61" t="s">
        <v>170</v>
      </c>
      <c r="C7" s="48">
        <v>3</v>
      </c>
      <c r="D7" s="50">
        <v>1</v>
      </c>
      <c r="E7" s="74">
        <v>1</v>
      </c>
      <c r="F7" s="74">
        <v>1</v>
      </c>
      <c r="G7" s="74">
        <v>0</v>
      </c>
      <c r="H7" s="74">
        <v>1</v>
      </c>
      <c r="I7" s="74">
        <v>1</v>
      </c>
      <c r="J7" s="74">
        <v>1</v>
      </c>
      <c r="K7" s="74"/>
      <c r="L7" s="74">
        <v>1</v>
      </c>
      <c r="M7" s="74">
        <v>1</v>
      </c>
      <c r="N7" s="74">
        <v>1</v>
      </c>
      <c r="O7" s="74">
        <v>1</v>
      </c>
      <c r="P7" s="74">
        <v>1</v>
      </c>
      <c r="Q7" s="74">
        <v>1</v>
      </c>
      <c r="R7" s="74">
        <v>1</v>
      </c>
      <c r="S7" s="74">
        <v>1</v>
      </c>
      <c r="T7" s="74">
        <v>0</v>
      </c>
      <c r="U7" s="74">
        <v>1</v>
      </c>
      <c r="V7" s="74">
        <v>1</v>
      </c>
      <c r="W7" s="74">
        <v>1</v>
      </c>
      <c r="X7" s="74">
        <v>1</v>
      </c>
      <c r="Y7" s="32"/>
      <c r="Z7" s="32"/>
    </row>
    <row r="8" spans="1:26" ht="15.75">
      <c r="A8" s="139" t="s">
        <v>164</v>
      </c>
      <c r="B8" s="61" t="s">
        <v>171</v>
      </c>
      <c r="C8" s="48" t="s">
        <v>204</v>
      </c>
      <c r="D8" s="50">
        <v>1</v>
      </c>
      <c r="E8" s="74">
        <v>0</v>
      </c>
      <c r="F8" s="74">
        <v>0</v>
      </c>
      <c r="G8" s="74">
        <v>0</v>
      </c>
      <c r="H8" s="74">
        <v>1</v>
      </c>
      <c r="I8" s="74">
        <v>1</v>
      </c>
      <c r="J8" s="74">
        <v>1</v>
      </c>
      <c r="K8" s="74"/>
      <c r="L8" s="74">
        <v>1</v>
      </c>
      <c r="M8" s="74">
        <v>0</v>
      </c>
      <c r="N8" s="74">
        <v>1</v>
      </c>
      <c r="O8" s="74">
        <v>1</v>
      </c>
      <c r="P8" s="74">
        <v>1</v>
      </c>
      <c r="Q8" s="74">
        <v>0</v>
      </c>
      <c r="R8" s="74">
        <v>1</v>
      </c>
      <c r="S8" s="74">
        <v>1</v>
      </c>
      <c r="T8" s="74">
        <v>0</v>
      </c>
      <c r="U8" s="74">
        <v>1</v>
      </c>
      <c r="V8" s="74">
        <v>0</v>
      </c>
      <c r="W8" s="74">
        <v>1</v>
      </c>
      <c r="X8" s="74">
        <v>1</v>
      </c>
      <c r="Y8" s="32"/>
      <c r="Z8" s="32"/>
    </row>
    <row r="9" spans="1:26" ht="27.75" customHeight="1">
      <c r="A9" s="140"/>
      <c r="B9" s="61" t="s">
        <v>172</v>
      </c>
      <c r="C9" s="48" t="s">
        <v>205</v>
      </c>
      <c r="D9" s="50">
        <v>1</v>
      </c>
      <c r="E9" s="74">
        <v>1</v>
      </c>
      <c r="F9" s="74">
        <v>1</v>
      </c>
      <c r="G9" s="74">
        <v>1</v>
      </c>
      <c r="H9" s="74">
        <v>1</v>
      </c>
      <c r="I9" s="74">
        <v>1</v>
      </c>
      <c r="J9" s="74">
        <v>1</v>
      </c>
      <c r="K9" s="74"/>
      <c r="L9" s="74">
        <v>1</v>
      </c>
      <c r="M9" s="74">
        <v>1</v>
      </c>
      <c r="N9" s="74">
        <v>1</v>
      </c>
      <c r="O9" s="74">
        <v>0</v>
      </c>
      <c r="P9" s="74">
        <v>1</v>
      </c>
      <c r="Q9" s="74">
        <v>0</v>
      </c>
      <c r="R9" s="74">
        <v>0</v>
      </c>
      <c r="S9" s="74">
        <v>0</v>
      </c>
      <c r="T9" s="74">
        <v>1</v>
      </c>
      <c r="U9" s="74">
        <v>1</v>
      </c>
      <c r="V9" s="74">
        <v>1</v>
      </c>
      <c r="W9" s="74">
        <v>0</v>
      </c>
      <c r="X9" s="74">
        <v>1</v>
      </c>
      <c r="Y9" s="32"/>
      <c r="Z9" s="32"/>
    </row>
    <row r="10" spans="1:26" ht="15.75">
      <c r="A10" s="141"/>
      <c r="B10" s="62" t="s">
        <v>173</v>
      </c>
      <c r="C10" s="51" t="s">
        <v>206</v>
      </c>
      <c r="D10" s="50">
        <v>1</v>
      </c>
      <c r="E10" s="74">
        <v>1</v>
      </c>
      <c r="F10" s="74">
        <v>1</v>
      </c>
      <c r="G10" s="74">
        <v>1</v>
      </c>
      <c r="H10" s="74">
        <v>1</v>
      </c>
      <c r="I10" s="74">
        <v>1</v>
      </c>
      <c r="J10" s="74">
        <v>1</v>
      </c>
      <c r="K10" s="74"/>
      <c r="L10" s="74">
        <v>1</v>
      </c>
      <c r="M10" s="74">
        <v>1</v>
      </c>
      <c r="N10" s="74">
        <v>1</v>
      </c>
      <c r="O10" s="74">
        <v>1</v>
      </c>
      <c r="P10" s="74">
        <v>1</v>
      </c>
      <c r="Q10" s="74">
        <v>0</v>
      </c>
      <c r="R10" s="74">
        <v>1</v>
      </c>
      <c r="S10" s="74">
        <v>1</v>
      </c>
      <c r="T10" s="74">
        <v>1</v>
      </c>
      <c r="U10" s="74">
        <v>1</v>
      </c>
      <c r="V10" s="74">
        <v>1</v>
      </c>
      <c r="W10" s="74">
        <v>1</v>
      </c>
      <c r="X10" s="74">
        <v>1</v>
      </c>
      <c r="Y10" s="32"/>
      <c r="Z10" s="32"/>
    </row>
    <row r="11" spans="1:26" ht="25.5">
      <c r="A11" s="140"/>
      <c r="B11" s="62" t="s">
        <v>174</v>
      </c>
      <c r="C11" s="51">
        <v>5</v>
      </c>
      <c r="D11" s="50">
        <v>3</v>
      </c>
      <c r="E11" s="74">
        <v>0</v>
      </c>
      <c r="F11" s="74">
        <v>3</v>
      </c>
      <c r="G11" s="74">
        <v>3</v>
      </c>
      <c r="H11" s="74">
        <v>2</v>
      </c>
      <c r="I11" s="74">
        <v>2</v>
      </c>
      <c r="J11" s="74">
        <v>2</v>
      </c>
      <c r="K11" s="74"/>
      <c r="L11" s="74">
        <v>3</v>
      </c>
      <c r="M11" s="74">
        <v>3</v>
      </c>
      <c r="N11" s="74">
        <v>3</v>
      </c>
      <c r="O11" s="74">
        <v>3</v>
      </c>
      <c r="P11" s="74">
        <v>2</v>
      </c>
      <c r="Q11" s="74">
        <v>3</v>
      </c>
      <c r="R11" s="74">
        <v>3</v>
      </c>
      <c r="S11" s="74">
        <v>2</v>
      </c>
      <c r="T11" s="74">
        <v>1</v>
      </c>
      <c r="U11" s="74">
        <v>2</v>
      </c>
      <c r="V11" s="74">
        <v>3</v>
      </c>
      <c r="W11" s="74">
        <v>3</v>
      </c>
      <c r="X11" s="74">
        <v>1</v>
      </c>
      <c r="Y11" s="32"/>
      <c r="Z11" s="32"/>
    </row>
    <row r="12" spans="1:26" ht="15.75">
      <c r="A12" s="140"/>
      <c r="B12" s="62" t="s">
        <v>175</v>
      </c>
      <c r="C12" s="51" t="s">
        <v>207</v>
      </c>
      <c r="D12" s="50">
        <v>1</v>
      </c>
      <c r="E12" s="74">
        <v>1</v>
      </c>
      <c r="F12" s="74">
        <v>0</v>
      </c>
      <c r="G12" s="74">
        <v>1</v>
      </c>
      <c r="H12" s="74">
        <v>1</v>
      </c>
      <c r="I12" s="74">
        <v>0</v>
      </c>
      <c r="J12" s="74">
        <v>0</v>
      </c>
      <c r="K12" s="74"/>
      <c r="L12" s="74">
        <v>0</v>
      </c>
      <c r="M12" s="74">
        <v>1</v>
      </c>
      <c r="N12" s="74">
        <v>1</v>
      </c>
      <c r="O12" s="74">
        <v>0</v>
      </c>
      <c r="P12" s="74">
        <v>1</v>
      </c>
      <c r="Q12" s="74">
        <v>1</v>
      </c>
      <c r="R12" s="74">
        <v>0</v>
      </c>
      <c r="S12" s="74">
        <v>0</v>
      </c>
      <c r="T12" s="74">
        <v>1</v>
      </c>
      <c r="U12" s="74">
        <v>1</v>
      </c>
      <c r="V12" s="74">
        <v>0</v>
      </c>
      <c r="W12" s="74">
        <v>0</v>
      </c>
      <c r="X12" s="74">
        <v>1</v>
      </c>
      <c r="Y12" s="32"/>
      <c r="Z12" s="32"/>
    </row>
    <row r="13" spans="1:26" ht="15.75">
      <c r="A13" s="140"/>
      <c r="B13" s="62" t="s">
        <v>176</v>
      </c>
      <c r="C13" s="51" t="s">
        <v>208</v>
      </c>
      <c r="D13" s="50">
        <v>1</v>
      </c>
      <c r="E13" s="74">
        <v>1</v>
      </c>
      <c r="F13" s="74">
        <v>1</v>
      </c>
      <c r="G13" s="74">
        <v>1</v>
      </c>
      <c r="H13" s="74">
        <v>1</v>
      </c>
      <c r="I13" s="74">
        <v>1</v>
      </c>
      <c r="J13" s="74">
        <v>0</v>
      </c>
      <c r="K13" s="74"/>
      <c r="L13" s="74">
        <v>0</v>
      </c>
      <c r="M13" s="74">
        <v>1</v>
      </c>
      <c r="N13" s="74">
        <v>1</v>
      </c>
      <c r="O13" s="74">
        <v>0</v>
      </c>
      <c r="P13" s="74">
        <v>0</v>
      </c>
      <c r="Q13" s="74">
        <v>0</v>
      </c>
      <c r="R13" s="74">
        <v>0</v>
      </c>
      <c r="S13" s="74">
        <v>1</v>
      </c>
      <c r="T13" s="74">
        <v>0</v>
      </c>
      <c r="U13" s="74">
        <v>1</v>
      </c>
      <c r="V13" s="74">
        <v>0</v>
      </c>
      <c r="W13" s="74">
        <v>1</v>
      </c>
      <c r="X13" s="74">
        <v>1</v>
      </c>
      <c r="Y13" s="32"/>
      <c r="Z13" s="32"/>
    </row>
    <row r="14" spans="1:26" ht="25.5">
      <c r="A14" s="142"/>
      <c r="B14" s="62" t="s">
        <v>177</v>
      </c>
      <c r="C14" s="51" t="s">
        <v>209</v>
      </c>
      <c r="D14" s="50">
        <v>1</v>
      </c>
      <c r="E14" s="74">
        <v>1</v>
      </c>
      <c r="F14" s="74">
        <v>1</v>
      </c>
      <c r="G14" s="74">
        <v>1</v>
      </c>
      <c r="H14" s="74">
        <v>1</v>
      </c>
      <c r="I14" s="74">
        <v>0</v>
      </c>
      <c r="J14" s="74">
        <v>1</v>
      </c>
      <c r="K14" s="74"/>
      <c r="L14" s="74">
        <v>1</v>
      </c>
      <c r="M14" s="74">
        <v>1</v>
      </c>
      <c r="N14" s="74">
        <v>1</v>
      </c>
      <c r="O14" s="74">
        <v>1</v>
      </c>
      <c r="P14" s="74">
        <v>1</v>
      </c>
      <c r="Q14" s="74">
        <v>0</v>
      </c>
      <c r="R14" s="74">
        <v>1</v>
      </c>
      <c r="S14" s="74">
        <v>1</v>
      </c>
      <c r="T14" s="74">
        <v>0</v>
      </c>
      <c r="U14" s="74">
        <v>1</v>
      </c>
      <c r="V14" s="74">
        <v>1</v>
      </c>
      <c r="W14" s="74">
        <v>1</v>
      </c>
      <c r="X14" s="74">
        <v>1</v>
      </c>
      <c r="Y14" s="32"/>
      <c r="Z14" s="32"/>
    </row>
    <row r="15" spans="1:26" ht="52.5" customHeight="1">
      <c r="A15" s="139" t="s">
        <v>165</v>
      </c>
      <c r="B15" s="63" t="s">
        <v>178</v>
      </c>
      <c r="C15" s="51">
        <v>4</v>
      </c>
      <c r="D15" s="50">
        <v>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/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1</v>
      </c>
      <c r="R15" s="74">
        <v>1</v>
      </c>
      <c r="S15" s="74">
        <v>1</v>
      </c>
      <c r="T15" s="74">
        <v>1</v>
      </c>
      <c r="U15" s="74">
        <v>1</v>
      </c>
      <c r="V15" s="74">
        <v>1</v>
      </c>
      <c r="W15" s="74">
        <v>1</v>
      </c>
      <c r="X15" s="74">
        <v>1</v>
      </c>
      <c r="Y15" s="32"/>
      <c r="Z15" s="32"/>
    </row>
    <row r="16" spans="1:26" ht="26.25" customHeight="1">
      <c r="A16" s="140"/>
      <c r="B16" s="62" t="s">
        <v>179</v>
      </c>
      <c r="C16" s="51" t="s">
        <v>210</v>
      </c>
      <c r="D16" s="50">
        <v>1</v>
      </c>
      <c r="E16" s="74">
        <v>1</v>
      </c>
      <c r="F16" s="74">
        <v>1</v>
      </c>
      <c r="G16" s="74">
        <v>1</v>
      </c>
      <c r="H16" s="74">
        <v>0</v>
      </c>
      <c r="I16" s="74">
        <v>1</v>
      </c>
      <c r="J16" s="74">
        <v>1</v>
      </c>
      <c r="K16" s="74"/>
      <c r="L16" s="74">
        <v>0</v>
      </c>
      <c r="M16" s="74">
        <v>1</v>
      </c>
      <c r="N16" s="74">
        <v>1</v>
      </c>
      <c r="O16" s="74">
        <v>1</v>
      </c>
      <c r="P16" s="74">
        <v>1</v>
      </c>
      <c r="Q16" s="74">
        <v>1</v>
      </c>
      <c r="R16" s="74">
        <v>1</v>
      </c>
      <c r="S16" s="74">
        <v>1</v>
      </c>
      <c r="T16" s="74">
        <v>1</v>
      </c>
      <c r="U16" s="74">
        <v>1</v>
      </c>
      <c r="V16" s="74">
        <v>1</v>
      </c>
      <c r="W16" s="74">
        <v>1</v>
      </c>
      <c r="X16" s="74">
        <v>1</v>
      </c>
      <c r="Y16" s="32"/>
      <c r="Z16" s="32"/>
    </row>
    <row r="17" spans="1:26" ht="25.5">
      <c r="A17" s="140"/>
      <c r="B17" s="62" t="s">
        <v>180</v>
      </c>
      <c r="C17" s="51" t="s">
        <v>212</v>
      </c>
      <c r="D17" s="50">
        <v>1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1</v>
      </c>
      <c r="K17" s="74"/>
      <c r="L17" s="74">
        <v>1</v>
      </c>
      <c r="M17" s="74">
        <v>1</v>
      </c>
      <c r="N17" s="74">
        <v>1</v>
      </c>
      <c r="O17" s="74">
        <v>1</v>
      </c>
      <c r="P17" s="74">
        <v>1</v>
      </c>
      <c r="Q17" s="74">
        <v>1</v>
      </c>
      <c r="R17" s="74">
        <v>1</v>
      </c>
      <c r="S17" s="74">
        <v>1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32"/>
      <c r="Z17" s="32"/>
    </row>
    <row r="18" spans="1:26" ht="15.75">
      <c r="A18" s="140"/>
      <c r="B18" s="62" t="s">
        <v>181</v>
      </c>
      <c r="C18" s="51" t="s">
        <v>211</v>
      </c>
      <c r="D18" s="50">
        <v>1</v>
      </c>
      <c r="E18" s="74">
        <v>1</v>
      </c>
      <c r="F18" s="74">
        <v>1</v>
      </c>
      <c r="G18" s="74">
        <v>1</v>
      </c>
      <c r="H18" s="74">
        <v>0</v>
      </c>
      <c r="I18" s="74">
        <v>1</v>
      </c>
      <c r="J18" s="74">
        <v>1</v>
      </c>
      <c r="K18" s="74"/>
      <c r="L18" s="74">
        <v>1</v>
      </c>
      <c r="M18" s="74">
        <v>1</v>
      </c>
      <c r="N18" s="74">
        <v>1</v>
      </c>
      <c r="O18" s="74">
        <v>1</v>
      </c>
      <c r="P18" s="74">
        <v>1</v>
      </c>
      <c r="Q18" s="74">
        <v>1</v>
      </c>
      <c r="R18" s="74">
        <v>1</v>
      </c>
      <c r="S18" s="74">
        <v>0</v>
      </c>
      <c r="T18" s="74">
        <v>0</v>
      </c>
      <c r="U18" s="74">
        <v>1</v>
      </c>
      <c r="V18" s="74">
        <v>1</v>
      </c>
      <c r="W18" s="74">
        <v>1</v>
      </c>
      <c r="X18" s="74">
        <v>1</v>
      </c>
      <c r="Y18" s="32"/>
      <c r="Z18" s="32"/>
    </row>
    <row r="19" spans="1:26" ht="25.5">
      <c r="A19" s="142"/>
      <c r="B19" s="63" t="s">
        <v>182</v>
      </c>
      <c r="C19" s="51">
        <v>8</v>
      </c>
      <c r="D19" s="50">
        <v>3</v>
      </c>
      <c r="E19" s="74">
        <v>1</v>
      </c>
      <c r="F19" s="74">
        <v>3</v>
      </c>
      <c r="G19" s="74">
        <v>3</v>
      </c>
      <c r="H19" s="74">
        <v>3</v>
      </c>
      <c r="I19" s="74">
        <v>3</v>
      </c>
      <c r="J19" s="74">
        <v>1</v>
      </c>
      <c r="K19" s="74"/>
      <c r="L19" s="74">
        <v>3</v>
      </c>
      <c r="M19" s="74">
        <v>2</v>
      </c>
      <c r="N19" s="74">
        <v>3</v>
      </c>
      <c r="O19" s="74">
        <v>3</v>
      </c>
      <c r="P19" s="74">
        <v>2</v>
      </c>
      <c r="Q19" s="74">
        <v>2</v>
      </c>
      <c r="R19" s="74">
        <v>3</v>
      </c>
      <c r="S19" s="74">
        <v>0</v>
      </c>
      <c r="T19" s="74">
        <v>1</v>
      </c>
      <c r="U19" s="74">
        <v>3</v>
      </c>
      <c r="V19" s="74">
        <v>3</v>
      </c>
      <c r="W19" s="74">
        <v>3</v>
      </c>
      <c r="X19" s="74">
        <v>3</v>
      </c>
      <c r="Y19" s="32"/>
      <c r="Z19" s="32"/>
    </row>
    <row r="20" spans="1:26" ht="38.25">
      <c r="A20" s="64" t="s">
        <v>184</v>
      </c>
      <c r="B20" s="65" t="s">
        <v>183</v>
      </c>
      <c r="C20" s="51">
        <v>9</v>
      </c>
      <c r="D20" s="50">
        <v>3</v>
      </c>
      <c r="E20" s="74">
        <v>2</v>
      </c>
      <c r="F20" s="74">
        <v>2</v>
      </c>
      <c r="G20" s="74">
        <v>3</v>
      </c>
      <c r="H20" s="74">
        <v>1</v>
      </c>
      <c r="I20" s="74">
        <v>2</v>
      </c>
      <c r="J20" s="74">
        <v>1</v>
      </c>
      <c r="K20" s="74"/>
      <c r="L20" s="74">
        <v>3</v>
      </c>
      <c r="M20" s="74">
        <v>3</v>
      </c>
      <c r="N20" s="74">
        <v>2</v>
      </c>
      <c r="O20" s="74">
        <v>2</v>
      </c>
      <c r="P20" s="74">
        <v>3</v>
      </c>
      <c r="Q20" s="74">
        <v>2</v>
      </c>
      <c r="R20" s="74">
        <v>1</v>
      </c>
      <c r="S20" s="74">
        <v>3</v>
      </c>
      <c r="T20" s="74">
        <v>3</v>
      </c>
      <c r="U20" s="74">
        <v>2</v>
      </c>
      <c r="V20" s="74">
        <v>3</v>
      </c>
      <c r="W20" s="74">
        <v>3</v>
      </c>
      <c r="X20" s="74">
        <v>3</v>
      </c>
      <c r="Y20" s="32"/>
      <c r="Z20" s="32"/>
    </row>
    <row r="21" spans="1:26" ht="15">
      <c r="A21" s="143" t="s">
        <v>185</v>
      </c>
      <c r="B21" s="144"/>
      <c r="C21" s="54"/>
      <c r="D21" s="28">
        <v>22</v>
      </c>
      <c r="E21" s="55">
        <f>SUM(E5:E20)</f>
        <v>15</v>
      </c>
      <c r="F21" s="55">
        <f aca="true" t="shared" si="0" ref="F21:Z21">SUM(F5:F20)</f>
        <v>19</v>
      </c>
      <c r="G21" s="55">
        <f t="shared" si="0"/>
        <v>20</v>
      </c>
      <c r="H21" s="55">
        <f t="shared" si="0"/>
        <v>17</v>
      </c>
      <c r="I21" s="55">
        <f t="shared" si="0"/>
        <v>18</v>
      </c>
      <c r="J21" s="55">
        <f t="shared" si="0"/>
        <v>14</v>
      </c>
      <c r="K21" s="55">
        <f t="shared" si="0"/>
        <v>0</v>
      </c>
      <c r="L21" s="55">
        <f t="shared" si="0"/>
        <v>19</v>
      </c>
      <c r="M21" s="55">
        <f t="shared" si="0"/>
        <v>20</v>
      </c>
      <c r="N21" s="55">
        <f t="shared" si="0"/>
        <v>21</v>
      </c>
      <c r="O21" s="55">
        <f t="shared" si="0"/>
        <v>18</v>
      </c>
      <c r="P21" s="55">
        <f t="shared" si="0"/>
        <v>19</v>
      </c>
      <c r="Q21" s="55">
        <f t="shared" si="0"/>
        <v>14</v>
      </c>
      <c r="R21" s="55">
        <f t="shared" si="0"/>
        <v>17</v>
      </c>
      <c r="S21" s="55">
        <f t="shared" si="0"/>
        <v>15</v>
      </c>
      <c r="T21" s="55">
        <f t="shared" si="0"/>
        <v>13</v>
      </c>
      <c r="U21" s="55">
        <f t="shared" si="0"/>
        <v>20</v>
      </c>
      <c r="V21" s="55">
        <f t="shared" si="0"/>
        <v>19</v>
      </c>
      <c r="W21" s="55">
        <f t="shared" si="0"/>
        <v>20</v>
      </c>
      <c r="X21" s="55">
        <f t="shared" si="0"/>
        <v>20</v>
      </c>
      <c r="Y21" s="55">
        <f t="shared" si="0"/>
        <v>0</v>
      </c>
      <c r="Z21" s="55">
        <f t="shared" si="0"/>
        <v>0</v>
      </c>
    </row>
    <row r="22" spans="1:26" ht="15">
      <c r="A22" s="143" t="s">
        <v>186</v>
      </c>
      <c r="B22" s="144"/>
      <c r="C22" s="54"/>
      <c r="D22" s="28"/>
      <c r="E22" s="56">
        <f>E21/$D$21</f>
        <v>0.6818181818181818</v>
      </c>
      <c r="F22" s="56">
        <f aca="true" t="shared" si="1" ref="F22:Z22">F21/$D$21</f>
        <v>0.8636363636363636</v>
      </c>
      <c r="G22" s="56">
        <f t="shared" si="1"/>
        <v>0.9090909090909091</v>
      </c>
      <c r="H22" s="56">
        <f t="shared" si="1"/>
        <v>0.7727272727272727</v>
      </c>
      <c r="I22" s="56">
        <f t="shared" si="1"/>
        <v>0.8181818181818182</v>
      </c>
      <c r="J22" s="56">
        <f t="shared" si="1"/>
        <v>0.6363636363636364</v>
      </c>
      <c r="K22" s="56">
        <f t="shared" si="1"/>
        <v>0</v>
      </c>
      <c r="L22" s="56">
        <f t="shared" si="1"/>
        <v>0.8636363636363636</v>
      </c>
      <c r="M22" s="56">
        <f t="shared" si="1"/>
        <v>0.9090909090909091</v>
      </c>
      <c r="N22" s="56">
        <f t="shared" si="1"/>
        <v>0.9545454545454546</v>
      </c>
      <c r="O22" s="56">
        <f t="shared" si="1"/>
        <v>0.8181818181818182</v>
      </c>
      <c r="P22" s="56">
        <f t="shared" si="1"/>
        <v>0.8636363636363636</v>
      </c>
      <c r="Q22" s="56">
        <f t="shared" si="1"/>
        <v>0.6363636363636364</v>
      </c>
      <c r="R22" s="56">
        <f t="shared" si="1"/>
        <v>0.7727272727272727</v>
      </c>
      <c r="S22" s="56">
        <f t="shared" si="1"/>
        <v>0.6818181818181818</v>
      </c>
      <c r="T22" s="56">
        <f t="shared" si="1"/>
        <v>0.5909090909090909</v>
      </c>
      <c r="U22" s="56">
        <f t="shared" si="1"/>
        <v>0.9090909090909091</v>
      </c>
      <c r="V22" s="56">
        <f t="shared" si="1"/>
        <v>0.8636363636363636</v>
      </c>
      <c r="W22" s="56">
        <f t="shared" si="1"/>
        <v>0.9090909090909091</v>
      </c>
      <c r="X22" s="56">
        <f t="shared" si="1"/>
        <v>0.9090909090909091</v>
      </c>
      <c r="Y22" s="56">
        <f t="shared" si="1"/>
        <v>0</v>
      </c>
      <c r="Z22" s="56">
        <f t="shared" si="1"/>
        <v>0</v>
      </c>
    </row>
    <row r="23" spans="1:26" ht="26.25">
      <c r="A23" s="145" t="s">
        <v>196</v>
      </c>
      <c r="B23" s="66" t="s">
        <v>187</v>
      </c>
      <c r="C23" s="51" t="s">
        <v>213</v>
      </c>
      <c r="D23" s="50">
        <v>2</v>
      </c>
      <c r="E23" s="74">
        <v>2</v>
      </c>
      <c r="F23" s="74">
        <v>1</v>
      </c>
      <c r="G23" s="74">
        <v>1</v>
      </c>
      <c r="H23" s="74">
        <v>2</v>
      </c>
      <c r="I23" s="74">
        <v>1</v>
      </c>
      <c r="J23" s="74">
        <v>1</v>
      </c>
      <c r="K23" s="74"/>
      <c r="L23" s="74">
        <v>2</v>
      </c>
      <c r="M23" s="74">
        <v>2</v>
      </c>
      <c r="N23" s="74">
        <v>2</v>
      </c>
      <c r="O23" s="74">
        <v>2</v>
      </c>
      <c r="P23" s="74">
        <v>2</v>
      </c>
      <c r="Q23" s="74">
        <v>2</v>
      </c>
      <c r="R23" s="74">
        <v>1</v>
      </c>
      <c r="S23" s="74">
        <v>2</v>
      </c>
      <c r="T23" s="74">
        <v>2</v>
      </c>
      <c r="U23" s="74">
        <v>2</v>
      </c>
      <c r="V23" s="74">
        <v>2</v>
      </c>
      <c r="W23" s="74">
        <v>2</v>
      </c>
      <c r="X23" s="74">
        <v>2</v>
      </c>
      <c r="Y23" s="74"/>
      <c r="Z23" s="74"/>
    </row>
    <row r="24" spans="1:26" ht="15.75">
      <c r="A24" s="146"/>
      <c r="B24" s="66" t="s">
        <v>188</v>
      </c>
      <c r="C24" s="51" t="s">
        <v>214</v>
      </c>
      <c r="D24" s="50">
        <v>2</v>
      </c>
      <c r="E24" s="74">
        <v>2</v>
      </c>
      <c r="F24" s="74">
        <v>2</v>
      </c>
      <c r="G24" s="74">
        <v>2</v>
      </c>
      <c r="H24" s="74">
        <v>2</v>
      </c>
      <c r="I24" s="74">
        <v>1</v>
      </c>
      <c r="J24" s="74">
        <v>2</v>
      </c>
      <c r="K24" s="74"/>
      <c r="L24" s="74">
        <v>2</v>
      </c>
      <c r="M24" s="74">
        <v>2</v>
      </c>
      <c r="N24" s="74">
        <v>2</v>
      </c>
      <c r="O24" s="74">
        <v>2</v>
      </c>
      <c r="P24" s="74">
        <v>2</v>
      </c>
      <c r="Q24" s="74">
        <v>2</v>
      </c>
      <c r="R24" s="74">
        <v>1</v>
      </c>
      <c r="S24" s="74">
        <v>2</v>
      </c>
      <c r="T24" s="74">
        <v>1</v>
      </c>
      <c r="U24" s="74">
        <v>2</v>
      </c>
      <c r="V24" s="74">
        <v>2</v>
      </c>
      <c r="W24" s="74">
        <v>2</v>
      </c>
      <c r="X24" s="74">
        <v>2</v>
      </c>
      <c r="Y24" s="74"/>
      <c r="Z24" s="74"/>
    </row>
    <row r="25" spans="1:26" ht="28.5" customHeight="1">
      <c r="A25" s="145" t="s">
        <v>197</v>
      </c>
      <c r="B25" s="66" t="s">
        <v>189</v>
      </c>
      <c r="C25" s="51" t="s">
        <v>215</v>
      </c>
      <c r="D25" s="50">
        <v>2</v>
      </c>
      <c r="E25" s="74">
        <v>1</v>
      </c>
      <c r="F25" s="74">
        <v>2</v>
      </c>
      <c r="G25" s="74">
        <v>2</v>
      </c>
      <c r="H25" s="74">
        <v>1</v>
      </c>
      <c r="I25" s="74">
        <v>1</v>
      </c>
      <c r="J25" s="74">
        <v>1</v>
      </c>
      <c r="K25" s="74"/>
      <c r="L25" s="74">
        <v>1</v>
      </c>
      <c r="M25" s="74">
        <v>2</v>
      </c>
      <c r="N25" s="74">
        <v>2</v>
      </c>
      <c r="O25" s="74">
        <v>0</v>
      </c>
      <c r="P25" s="74">
        <v>1</v>
      </c>
      <c r="Q25" s="74">
        <v>2</v>
      </c>
      <c r="R25" s="74">
        <v>2</v>
      </c>
      <c r="S25" s="74">
        <v>2</v>
      </c>
      <c r="T25" s="74">
        <v>2</v>
      </c>
      <c r="U25" s="74">
        <v>2</v>
      </c>
      <c r="V25" s="74">
        <v>2</v>
      </c>
      <c r="W25" s="74">
        <v>2</v>
      </c>
      <c r="X25" s="74">
        <v>2</v>
      </c>
      <c r="Y25" s="74"/>
      <c r="Z25" s="74"/>
    </row>
    <row r="26" spans="1:26" ht="52.5" customHeight="1">
      <c r="A26" s="146"/>
      <c r="B26" s="66" t="s">
        <v>190</v>
      </c>
      <c r="C26" s="51">
        <v>13</v>
      </c>
      <c r="D26" s="50">
        <v>2</v>
      </c>
      <c r="E26" s="74">
        <v>1</v>
      </c>
      <c r="F26" s="74">
        <v>2</v>
      </c>
      <c r="G26" s="74">
        <v>1</v>
      </c>
      <c r="H26" s="74">
        <v>0</v>
      </c>
      <c r="I26" s="74">
        <v>0</v>
      </c>
      <c r="J26" s="74">
        <v>0</v>
      </c>
      <c r="K26" s="74"/>
      <c r="L26" s="74">
        <v>2</v>
      </c>
      <c r="M26" s="74">
        <v>2</v>
      </c>
      <c r="N26" s="74">
        <v>2</v>
      </c>
      <c r="O26" s="74">
        <v>2</v>
      </c>
      <c r="P26" s="74">
        <v>2</v>
      </c>
      <c r="Q26" s="74">
        <v>1</v>
      </c>
      <c r="R26" s="74">
        <v>1</v>
      </c>
      <c r="S26" s="74">
        <v>2</v>
      </c>
      <c r="T26" s="74">
        <v>1</v>
      </c>
      <c r="U26" s="74">
        <v>1</v>
      </c>
      <c r="V26" s="74">
        <v>1</v>
      </c>
      <c r="W26" s="74">
        <v>2</v>
      </c>
      <c r="X26" s="74">
        <v>2</v>
      </c>
      <c r="Y26" s="74"/>
      <c r="Z26" s="74"/>
    </row>
    <row r="27" spans="1:26" ht="29.25" customHeight="1">
      <c r="A27" s="42" t="s">
        <v>198</v>
      </c>
      <c r="B27" s="66" t="s">
        <v>191</v>
      </c>
      <c r="C27" s="51">
        <v>11</v>
      </c>
      <c r="D27" s="50">
        <v>3</v>
      </c>
      <c r="E27" s="74">
        <v>3</v>
      </c>
      <c r="F27" s="74">
        <v>3</v>
      </c>
      <c r="G27" s="74">
        <v>1</v>
      </c>
      <c r="H27" s="74">
        <v>1</v>
      </c>
      <c r="I27" s="74">
        <v>1</v>
      </c>
      <c r="J27" s="74">
        <v>0</v>
      </c>
      <c r="K27" s="74"/>
      <c r="L27" s="74">
        <v>3</v>
      </c>
      <c r="M27" s="74">
        <v>1</v>
      </c>
      <c r="N27" s="74">
        <v>3</v>
      </c>
      <c r="O27" s="74">
        <v>3</v>
      </c>
      <c r="P27" s="74">
        <v>2</v>
      </c>
      <c r="Q27" s="74">
        <v>1</v>
      </c>
      <c r="R27" s="74">
        <v>1</v>
      </c>
      <c r="S27" s="74">
        <v>3</v>
      </c>
      <c r="T27" s="74">
        <v>1</v>
      </c>
      <c r="U27" s="74">
        <v>3</v>
      </c>
      <c r="V27" s="74">
        <v>1</v>
      </c>
      <c r="W27" s="74">
        <v>2</v>
      </c>
      <c r="X27" s="74">
        <v>3</v>
      </c>
      <c r="Y27" s="74"/>
      <c r="Z27" s="74"/>
    </row>
    <row r="28" spans="1:26" ht="41.25" customHeight="1">
      <c r="A28" s="42" t="s">
        <v>199</v>
      </c>
      <c r="B28" s="66" t="s">
        <v>192</v>
      </c>
      <c r="C28" s="51">
        <v>10</v>
      </c>
      <c r="D28" s="50">
        <v>3</v>
      </c>
      <c r="E28" s="74">
        <v>2</v>
      </c>
      <c r="F28" s="74">
        <v>3</v>
      </c>
      <c r="G28" s="74">
        <v>3</v>
      </c>
      <c r="H28" s="74">
        <v>3</v>
      </c>
      <c r="I28" s="74">
        <v>3</v>
      </c>
      <c r="J28" s="74">
        <v>2</v>
      </c>
      <c r="K28" s="74"/>
      <c r="L28" s="74">
        <v>3</v>
      </c>
      <c r="M28" s="74">
        <v>3</v>
      </c>
      <c r="N28" s="74">
        <v>2</v>
      </c>
      <c r="O28" s="74">
        <v>2</v>
      </c>
      <c r="P28" s="74">
        <v>2</v>
      </c>
      <c r="Q28" s="74">
        <v>3</v>
      </c>
      <c r="R28" s="74">
        <v>2</v>
      </c>
      <c r="S28" s="74">
        <v>2</v>
      </c>
      <c r="T28" s="74">
        <v>2</v>
      </c>
      <c r="U28" s="74">
        <v>3</v>
      </c>
      <c r="V28" s="74">
        <v>3</v>
      </c>
      <c r="W28" s="74">
        <v>3</v>
      </c>
      <c r="X28" s="74">
        <v>2</v>
      </c>
      <c r="Y28" s="74"/>
      <c r="Z28" s="74"/>
    </row>
    <row r="29" spans="1:26" ht="25.5">
      <c r="A29" s="42" t="s">
        <v>195</v>
      </c>
      <c r="B29" s="67" t="s">
        <v>193</v>
      </c>
      <c r="C29" s="51">
        <v>14</v>
      </c>
      <c r="D29" s="50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5"/>
      <c r="P29" s="32"/>
      <c r="Q29" s="32"/>
      <c r="R29" s="45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147" t="s">
        <v>194</v>
      </c>
      <c r="B30" s="148"/>
      <c r="C30" s="52"/>
      <c r="D30" s="50">
        <v>14</v>
      </c>
      <c r="E30" s="55">
        <f>SUM(E23:E28)</f>
        <v>11</v>
      </c>
      <c r="F30" s="55">
        <f aca="true" t="shared" si="2" ref="F30:X30">SUM(F23:F28)</f>
        <v>13</v>
      </c>
      <c r="G30" s="55">
        <f t="shared" si="2"/>
        <v>10</v>
      </c>
      <c r="H30" s="55">
        <f t="shared" si="2"/>
        <v>9</v>
      </c>
      <c r="I30" s="55">
        <f t="shared" si="2"/>
        <v>7</v>
      </c>
      <c r="J30" s="55">
        <f t="shared" si="2"/>
        <v>6</v>
      </c>
      <c r="K30" s="80">
        <f t="shared" si="2"/>
        <v>0</v>
      </c>
      <c r="L30" s="55">
        <f t="shared" si="2"/>
        <v>13</v>
      </c>
      <c r="M30" s="55">
        <f t="shared" si="2"/>
        <v>12</v>
      </c>
      <c r="N30" s="55">
        <f t="shared" si="2"/>
        <v>13</v>
      </c>
      <c r="O30" s="55">
        <f t="shared" si="2"/>
        <v>11</v>
      </c>
      <c r="P30" s="55">
        <f t="shared" si="2"/>
        <v>11</v>
      </c>
      <c r="Q30" s="55">
        <f t="shared" si="2"/>
        <v>11</v>
      </c>
      <c r="R30" s="55">
        <f t="shared" si="2"/>
        <v>8</v>
      </c>
      <c r="S30" s="55">
        <f t="shared" si="2"/>
        <v>13</v>
      </c>
      <c r="T30" s="55">
        <f t="shared" si="2"/>
        <v>9</v>
      </c>
      <c r="U30" s="55">
        <f t="shared" si="2"/>
        <v>13</v>
      </c>
      <c r="V30" s="55">
        <f t="shared" si="2"/>
        <v>11</v>
      </c>
      <c r="W30" s="55">
        <f t="shared" si="2"/>
        <v>13</v>
      </c>
      <c r="X30" s="55">
        <f t="shared" si="2"/>
        <v>13</v>
      </c>
      <c r="Y30" s="80">
        <f>SUM(Y23:Y28)</f>
        <v>0</v>
      </c>
      <c r="Z30" s="80">
        <f>SUM(Z23:Z28)</f>
        <v>0</v>
      </c>
    </row>
    <row r="31" spans="1:26" ht="15">
      <c r="A31" s="149" t="s">
        <v>186</v>
      </c>
      <c r="B31" s="150"/>
      <c r="C31" s="53"/>
      <c r="D31" s="50"/>
      <c r="E31" s="56">
        <f>E30/$D$30</f>
        <v>0.7857142857142857</v>
      </c>
      <c r="F31" s="56">
        <f aca="true" t="shared" si="3" ref="F31:X31">F30/$D$30</f>
        <v>0.9285714285714286</v>
      </c>
      <c r="G31" s="56">
        <f t="shared" si="3"/>
        <v>0.7142857142857143</v>
      </c>
      <c r="H31" s="56">
        <f t="shared" si="3"/>
        <v>0.6428571428571429</v>
      </c>
      <c r="I31" s="56">
        <f t="shared" si="3"/>
        <v>0.5</v>
      </c>
      <c r="J31" s="56">
        <f t="shared" si="3"/>
        <v>0.42857142857142855</v>
      </c>
      <c r="K31" s="81">
        <f t="shared" si="3"/>
        <v>0</v>
      </c>
      <c r="L31" s="56">
        <f t="shared" si="3"/>
        <v>0.9285714285714286</v>
      </c>
      <c r="M31" s="56">
        <f t="shared" si="3"/>
        <v>0.8571428571428571</v>
      </c>
      <c r="N31" s="56">
        <f t="shared" si="3"/>
        <v>0.9285714285714286</v>
      </c>
      <c r="O31" s="56">
        <f t="shared" si="3"/>
        <v>0.7857142857142857</v>
      </c>
      <c r="P31" s="56">
        <f t="shared" si="3"/>
        <v>0.7857142857142857</v>
      </c>
      <c r="Q31" s="56">
        <f t="shared" si="3"/>
        <v>0.7857142857142857</v>
      </c>
      <c r="R31" s="56">
        <f t="shared" si="3"/>
        <v>0.5714285714285714</v>
      </c>
      <c r="S31" s="56">
        <f t="shared" si="3"/>
        <v>0.9285714285714286</v>
      </c>
      <c r="T31" s="56">
        <f t="shared" si="3"/>
        <v>0.6428571428571429</v>
      </c>
      <c r="U31" s="56">
        <f t="shared" si="3"/>
        <v>0.9285714285714286</v>
      </c>
      <c r="V31" s="56">
        <f t="shared" si="3"/>
        <v>0.7857142857142857</v>
      </c>
      <c r="W31" s="56">
        <f t="shared" si="3"/>
        <v>0.9285714285714286</v>
      </c>
      <c r="X31" s="56">
        <f t="shared" si="3"/>
        <v>0.9285714285714286</v>
      </c>
      <c r="Y31" s="81">
        <f>Y30/$D$30</f>
        <v>0</v>
      </c>
      <c r="Z31" s="81">
        <f>Z30/$D$30</f>
        <v>0</v>
      </c>
    </row>
    <row r="32" spans="1:26" ht="16.5" customHeight="1">
      <c r="A32" s="36"/>
      <c r="B32" s="37" t="s">
        <v>40</v>
      </c>
      <c r="C32" s="43"/>
      <c r="D32" s="38"/>
      <c r="E32" s="32" t="str">
        <f>IF(E38&lt;50%,"н",IF(E38&lt;65%,"д-",IF(E38&lt;80%,"д",IF(E38&lt;95%,"д+","в"))))</f>
        <v>д</v>
      </c>
      <c r="F32" s="32" t="str">
        <f aca="true" t="shared" si="4" ref="F32:X32">IF(F38&lt;50%,"н",IF(F38&lt;65%,"д-",IF(F38&lt;80%,"д",IF(F38&lt;95%,"д+","в"))))</f>
        <v>д+</v>
      </c>
      <c r="G32" s="32" t="str">
        <f t="shared" si="4"/>
        <v>д+</v>
      </c>
      <c r="H32" s="32" t="str">
        <f t="shared" si="4"/>
        <v>д</v>
      </c>
      <c r="I32" s="32" t="str">
        <f t="shared" si="4"/>
        <v>д</v>
      </c>
      <c r="J32" s="32" t="str">
        <f t="shared" si="4"/>
        <v>д-</v>
      </c>
      <c r="K32" s="45" t="str">
        <f t="shared" si="4"/>
        <v>н</v>
      </c>
      <c r="L32" s="32" t="str">
        <f t="shared" si="4"/>
        <v>д+</v>
      </c>
      <c r="M32" s="32" t="str">
        <f t="shared" si="4"/>
        <v>д+</v>
      </c>
      <c r="N32" s="32" t="str">
        <f t="shared" si="4"/>
        <v>д+</v>
      </c>
      <c r="O32" s="32" t="str">
        <f t="shared" si="4"/>
        <v>д+</v>
      </c>
      <c r="P32" s="32" t="str">
        <f t="shared" si="4"/>
        <v>д+</v>
      </c>
      <c r="Q32" s="32" t="str">
        <f t="shared" si="4"/>
        <v>д</v>
      </c>
      <c r="R32" s="32" t="str">
        <f t="shared" si="4"/>
        <v>д</v>
      </c>
      <c r="S32" s="32" t="str">
        <f t="shared" si="4"/>
        <v>д</v>
      </c>
      <c r="T32" s="32" t="str">
        <f t="shared" si="4"/>
        <v>д-</v>
      </c>
      <c r="U32" s="32" t="str">
        <f t="shared" si="4"/>
        <v>д+</v>
      </c>
      <c r="V32" s="32" t="str">
        <f t="shared" si="4"/>
        <v>д+</v>
      </c>
      <c r="W32" s="32" t="str">
        <f t="shared" si="4"/>
        <v>д+</v>
      </c>
      <c r="X32" s="32" t="str">
        <f t="shared" si="4"/>
        <v>д+</v>
      </c>
      <c r="Y32" s="45" t="str">
        <f>IF(Y38&lt;50%,"н",IF(Y38&lt;65%,"д-",IF(Y38&lt;80%,"д",IF(Y38&lt;95%,"д+","в"))))</f>
        <v>н</v>
      </c>
      <c r="Z32" s="45" t="str">
        <f>IF(Z38&lt;50%,"н",IF(Z38&lt;65%,"д-",IF(Z38&lt;80%,"д",IF(Z38&lt;95%,"д+","в"))))</f>
        <v>н</v>
      </c>
    </row>
    <row r="33" spans="1:26" ht="15.75">
      <c r="A33" s="36"/>
      <c r="B33" s="37" t="s">
        <v>41</v>
      </c>
      <c r="C33" s="43"/>
      <c r="D33" s="38"/>
      <c r="E33" s="32">
        <f>IF(E37&lt;18,2,IF(E37&lt;25,3,IF(E37&lt;32,4,5)))</f>
        <v>4</v>
      </c>
      <c r="F33" s="32">
        <f aca="true" t="shared" si="5" ref="F33:X33">IF(F37&lt;18,2,IF(F37&lt;25,3,IF(F37&lt;32,4,5)))</f>
        <v>5</v>
      </c>
      <c r="G33" s="32">
        <f t="shared" si="5"/>
        <v>4</v>
      </c>
      <c r="H33" s="32">
        <f t="shared" si="5"/>
        <v>4</v>
      </c>
      <c r="I33" s="32">
        <f t="shared" si="5"/>
        <v>4</v>
      </c>
      <c r="J33" s="32">
        <f t="shared" si="5"/>
        <v>3</v>
      </c>
      <c r="K33" s="45">
        <f t="shared" si="5"/>
        <v>2</v>
      </c>
      <c r="L33" s="32">
        <f t="shared" si="5"/>
        <v>5</v>
      </c>
      <c r="M33" s="32">
        <f t="shared" si="5"/>
        <v>5</v>
      </c>
      <c r="N33" s="32">
        <f t="shared" si="5"/>
        <v>5</v>
      </c>
      <c r="O33" s="32">
        <f t="shared" si="5"/>
        <v>4</v>
      </c>
      <c r="P33" s="32">
        <f t="shared" si="5"/>
        <v>4</v>
      </c>
      <c r="Q33" s="32">
        <f t="shared" si="5"/>
        <v>4</v>
      </c>
      <c r="R33" s="32">
        <f t="shared" si="5"/>
        <v>4</v>
      </c>
      <c r="S33" s="32">
        <f t="shared" si="5"/>
        <v>4</v>
      </c>
      <c r="T33" s="32">
        <f t="shared" si="5"/>
        <v>3</v>
      </c>
      <c r="U33" s="32">
        <f t="shared" si="5"/>
        <v>5</v>
      </c>
      <c r="V33" s="32">
        <f t="shared" si="5"/>
        <v>4</v>
      </c>
      <c r="W33" s="32">
        <f t="shared" si="5"/>
        <v>5</v>
      </c>
      <c r="X33" s="32">
        <f t="shared" si="5"/>
        <v>5</v>
      </c>
      <c r="Y33" s="45">
        <f>IF(Y37&lt;18,2,IF(Y37&lt;25,3,IF(Y37&lt;32,4,5)))</f>
        <v>2</v>
      </c>
      <c r="Z33" s="45">
        <f>IF(Z37&lt;18,2,IF(Z37&lt;25,3,IF(Z37&lt;32,4,5)))</f>
        <v>2</v>
      </c>
    </row>
    <row r="34" spans="1:26" ht="69" customHeight="1">
      <c r="A34" s="36"/>
      <c r="B34" s="36"/>
      <c r="C34" s="36"/>
      <c r="D34" s="36"/>
      <c r="E34" s="119" t="s">
        <v>98</v>
      </c>
      <c r="F34" s="119" t="s">
        <v>99</v>
      </c>
      <c r="G34" s="119" t="s">
        <v>100</v>
      </c>
      <c r="H34" s="119" t="s">
        <v>101</v>
      </c>
      <c r="I34" s="119" t="s">
        <v>102</v>
      </c>
      <c r="J34" s="119" t="s">
        <v>103</v>
      </c>
      <c r="K34" s="119" t="s">
        <v>104</v>
      </c>
      <c r="L34" s="119" t="s">
        <v>105</v>
      </c>
      <c r="M34" s="119" t="s">
        <v>106</v>
      </c>
      <c r="N34" s="119" t="s">
        <v>107</v>
      </c>
      <c r="O34" s="119" t="s">
        <v>108</v>
      </c>
      <c r="P34" s="119" t="s">
        <v>237</v>
      </c>
      <c r="Q34" s="196" t="s">
        <v>238</v>
      </c>
      <c r="R34" s="196" t="s">
        <v>109</v>
      </c>
      <c r="S34" s="196" t="s">
        <v>110</v>
      </c>
      <c r="T34" s="196" t="s">
        <v>111</v>
      </c>
      <c r="U34" s="196" t="s">
        <v>239</v>
      </c>
      <c r="V34" s="157" t="s">
        <v>112</v>
      </c>
      <c r="W34" s="157" t="s">
        <v>113</v>
      </c>
      <c r="X34" s="157" t="s">
        <v>240</v>
      </c>
      <c r="Y34" s="157"/>
      <c r="Z34" s="161"/>
    </row>
    <row r="35" spans="1:26" ht="28.5" customHeight="1">
      <c r="A35" s="36"/>
      <c r="B35" s="36"/>
      <c r="C35" s="36"/>
      <c r="D35" s="3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97"/>
      <c r="R35" s="197"/>
      <c r="S35" s="197"/>
      <c r="T35" s="197"/>
      <c r="U35" s="197"/>
      <c r="V35" s="158"/>
      <c r="W35" s="158"/>
      <c r="X35" s="158"/>
      <c r="Y35" s="182"/>
      <c r="Z35" s="161"/>
    </row>
    <row r="36" spans="1:26" ht="15.75">
      <c r="A36" s="36"/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.75">
      <c r="A37" s="36"/>
      <c r="B37" s="40" t="s">
        <v>250</v>
      </c>
      <c r="C37" s="40">
        <v>19</v>
      </c>
      <c r="D37" s="40" t="s">
        <v>249</v>
      </c>
      <c r="E37" s="39">
        <f>E21+E30</f>
        <v>26</v>
      </c>
      <c r="F37" s="39">
        <f aca="true" t="shared" si="6" ref="F37:Z37">F21+F30</f>
        <v>32</v>
      </c>
      <c r="G37" s="39">
        <f t="shared" si="6"/>
        <v>30</v>
      </c>
      <c r="H37" s="39">
        <f t="shared" si="6"/>
        <v>26</v>
      </c>
      <c r="I37" s="39">
        <f t="shared" si="6"/>
        <v>25</v>
      </c>
      <c r="J37" s="39">
        <f t="shared" si="6"/>
        <v>20</v>
      </c>
      <c r="K37" s="39">
        <f t="shared" si="6"/>
        <v>0</v>
      </c>
      <c r="L37" s="39">
        <f t="shared" si="6"/>
        <v>32</v>
      </c>
      <c r="M37" s="39">
        <f t="shared" si="6"/>
        <v>32</v>
      </c>
      <c r="N37" s="39">
        <f t="shared" si="6"/>
        <v>34</v>
      </c>
      <c r="O37" s="39">
        <f t="shared" si="6"/>
        <v>29</v>
      </c>
      <c r="P37" s="39">
        <f t="shared" si="6"/>
        <v>30</v>
      </c>
      <c r="Q37" s="39">
        <f t="shared" si="6"/>
        <v>25</v>
      </c>
      <c r="R37" s="39">
        <f t="shared" si="6"/>
        <v>25</v>
      </c>
      <c r="S37" s="39">
        <f t="shared" si="6"/>
        <v>28</v>
      </c>
      <c r="T37" s="39">
        <f t="shared" si="6"/>
        <v>22</v>
      </c>
      <c r="U37" s="39">
        <f t="shared" si="6"/>
        <v>33</v>
      </c>
      <c r="V37" s="39">
        <f t="shared" si="6"/>
        <v>30</v>
      </c>
      <c r="W37" s="39">
        <f t="shared" si="6"/>
        <v>33</v>
      </c>
      <c r="X37" s="39">
        <f t="shared" si="6"/>
        <v>33</v>
      </c>
      <c r="Y37" s="39">
        <f t="shared" si="6"/>
        <v>0</v>
      </c>
      <c r="Z37" s="39">
        <f t="shared" si="6"/>
        <v>0</v>
      </c>
    </row>
    <row r="38" spans="2:26" ht="15">
      <c r="B38" s="10" t="s">
        <v>248</v>
      </c>
      <c r="C38" s="105">
        <f>SUM(E38:Z38)/C37</f>
        <v>0.7967836257309941</v>
      </c>
      <c r="D38" s="10"/>
      <c r="E38" s="9">
        <f>E37/36</f>
        <v>0.7222222222222222</v>
      </c>
      <c r="F38" s="9">
        <f aca="true" t="shared" si="7" ref="F38:Z38">F37/36</f>
        <v>0.8888888888888888</v>
      </c>
      <c r="G38" s="9">
        <f t="shared" si="7"/>
        <v>0.8333333333333334</v>
      </c>
      <c r="H38" s="9">
        <f t="shared" si="7"/>
        <v>0.7222222222222222</v>
      </c>
      <c r="I38" s="9">
        <f t="shared" si="7"/>
        <v>0.6944444444444444</v>
      </c>
      <c r="J38" s="9">
        <f t="shared" si="7"/>
        <v>0.5555555555555556</v>
      </c>
      <c r="K38" s="9">
        <f t="shared" si="7"/>
        <v>0</v>
      </c>
      <c r="L38" s="9">
        <f t="shared" si="7"/>
        <v>0.8888888888888888</v>
      </c>
      <c r="M38" s="9">
        <f t="shared" si="7"/>
        <v>0.8888888888888888</v>
      </c>
      <c r="N38" s="9">
        <f t="shared" si="7"/>
        <v>0.9444444444444444</v>
      </c>
      <c r="O38" s="9">
        <f t="shared" si="7"/>
        <v>0.8055555555555556</v>
      </c>
      <c r="P38" s="9">
        <f t="shared" si="7"/>
        <v>0.8333333333333334</v>
      </c>
      <c r="Q38" s="9">
        <f t="shared" si="7"/>
        <v>0.6944444444444444</v>
      </c>
      <c r="R38" s="9">
        <f t="shared" si="7"/>
        <v>0.6944444444444444</v>
      </c>
      <c r="S38" s="9">
        <f t="shared" si="7"/>
        <v>0.7777777777777778</v>
      </c>
      <c r="T38" s="9">
        <f t="shared" si="7"/>
        <v>0.6111111111111112</v>
      </c>
      <c r="U38" s="9">
        <f t="shared" si="7"/>
        <v>0.9166666666666666</v>
      </c>
      <c r="V38" s="9">
        <f t="shared" si="7"/>
        <v>0.8333333333333334</v>
      </c>
      <c r="W38" s="9">
        <f t="shared" si="7"/>
        <v>0.9166666666666666</v>
      </c>
      <c r="X38" s="9">
        <f t="shared" si="7"/>
        <v>0.9166666666666666</v>
      </c>
      <c r="Y38" s="9">
        <f t="shared" si="7"/>
        <v>0</v>
      </c>
      <c r="Z38" s="9">
        <f t="shared" si="7"/>
        <v>0</v>
      </c>
    </row>
    <row r="42" spans="4:25" ht="93.75" customHeight="1">
      <c r="D42" s="119" t="s">
        <v>98</v>
      </c>
      <c r="E42" s="119" t="s">
        <v>99</v>
      </c>
      <c r="F42" s="119" t="s">
        <v>100</v>
      </c>
      <c r="G42" s="119" t="s">
        <v>101</v>
      </c>
      <c r="H42" s="119" t="s">
        <v>102</v>
      </c>
      <c r="I42" s="119" t="s">
        <v>103</v>
      </c>
      <c r="J42" s="119" t="s">
        <v>104</v>
      </c>
      <c r="K42" s="119" t="s">
        <v>105</v>
      </c>
      <c r="L42" s="119" t="s">
        <v>106</v>
      </c>
      <c r="M42" s="119" t="s">
        <v>107</v>
      </c>
      <c r="N42" s="119" t="s">
        <v>108</v>
      </c>
      <c r="O42" s="119" t="s">
        <v>237</v>
      </c>
      <c r="P42" s="196" t="s">
        <v>238</v>
      </c>
      <c r="Q42" s="196" t="s">
        <v>109</v>
      </c>
      <c r="R42" s="196" t="s">
        <v>110</v>
      </c>
      <c r="S42" s="196" t="s">
        <v>111</v>
      </c>
      <c r="T42" s="196" t="s">
        <v>239</v>
      </c>
      <c r="U42" s="157" t="s">
        <v>112</v>
      </c>
      <c r="V42" s="157" t="s">
        <v>113</v>
      </c>
      <c r="W42" s="157" t="s">
        <v>240</v>
      </c>
      <c r="X42" s="157"/>
      <c r="Y42" s="199"/>
    </row>
    <row r="43" spans="4:25" ht="24" customHeight="1" thickBot="1"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97"/>
      <c r="Q43" s="197"/>
      <c r="R43" s="197"/>
      <c r="S43" s="197"/>
      <c r="T43" s="197"/>
      <c r="U43" s="158"/>
      <c r="V43" s="158"/>
      <c r="W43" s="158"/>
      <c r="X43" s="198"/>
      <c r="Y43" s="200"/>
    </row>
    <row r="44" spans="2:25" ht="15">
      <c r="B44" s="153" t="s">
        <v>218</v>
      </c>
      <c r="C44" s="57" t="s">
        <v>10</v>
      </c>
      <c r="D44" s="75">
        <f>(E8+E9+E10+E11+E12+E13+E14+E25+E26)/13</f>
        <v>0.5384615384615384</v>
      </c>
      <c r="E44" s="75">
        <f aca="true" t="shared" si="8" ref="E44:Y44">(F8+F9+F10+F11+F12+F13+F14+F25+F26)/13</f>
        <v>0.8461538461538461</v>
      </c>
      <c r="F44" s="75">
        <f t="shared" si="8"/>
        <v>0.8461538461538461</v>
      </c>
      <c r="G44" s="75">
        <f t="shared" si="8"/>
        <v>0.6923076923076923</v>
      </c>
      <c r="H44" s="75">
        <f t="shared" si="8"/>
        <v>0.5384615384615384</v>
      </c>
      <c r="I44" s="75">
        <f t="shared" si="8"/>
        <v>0.5384615384615384</v>
      </c>
      <c r="J44" s="82">
        <f t="shared" si="8"/>
        <v>0</v>
      </c>
      <c r="K44" s="75">
        <f t="shared" si="8"/>
        <v>0.7692307692307693</v>
      </c>
      <c r="L44" s="75">
        <f t="shared" si="8"/>
        <v>0.9230769230769231</v>
      </c>
      <c r="M44" s="75">
        <f t="shared" si="8"/>
        <v>1</v>
      </c>
      <c r="N44" s="82">
        <f t="shared" si="8"/>
        <v>0.6153846153846154</v>
      </c>
      <c r="O44" s="75">
        <f t="shared" si="8"/>
        <v>0.7692307692307693</v>
      </c>
      <c r="P44" s="75">
        <f t="shared" si="8"/>
        <v>0.5384615384615384</v>
      </c>
      <c r="Q44" s="82">
        <f t="shared" si="8"/>
        <v>0.6923076923076923</v>
      </c>
      <c r="R44" s="75">
        <f t="shared" si="8"/>
        <v>0.7692307692307693</v>
      </c>
      <c r="S44" s="75">
        <f t="shared" si="8"/>
        <v>0.5384615384615384</v>
      </c>
      <c r="T44" s="75">
        <f t="shared" si="8"/>
        <v>0.8461538461538461</v>
      </c>
      <c r="U44" s="75">
        <f t="shared" si="8"/>
        <v>0.6923076923076923</v>
      </c>
      <c r="V44" s="75">
        <f t="shared" si="8"/>
        <v>0.8461538461538461</v>
      </c>
      <c r="W44" s="75">
        <f t="shared" si="8"/>
        <v>0.8461538461538461</v>
      </c>
      <c r="X44" s="82">
        <f t="shared" si="8"/>
        <v>0</v>
      </c>
      <c r="Y44" s="86">
        <f t="shared" si="8"/>
        <v>0</v>
      </c>
    </row>
    <row r="45" spans="2:25" ht="15">
      <c r="B45" s="154"/>
      <c r="C45" s="21" t="s">
        <v>222</v>
      </c>
      <c r="D45" s="59" t="str">
        <f>IF(D44&lt;50%,"н",IF(D44&lt;65%,"д-",IF(D44&lt;80%,"д",IF(D44&lt;95%,"д+","в"))))</f>
        <v>д-</v>
      </c>
      <c r="E45" s="59" t="str">
        <f aca="true" t="shared" si="9" ref="E45:Y45">IF(E44&lt;50%,"н",IF(E44&lt;65%,"д-",IF(E44&lt;80%,"д",IF(E44&lt;95%,"д+","в"))))</f>
        <v>д+</v>
      </c>
      <c r="F45" s="59" t="str">
        <f t="shared" si="9"/>
        <v>д+</v>
      </c>
      <c r="G45" s="59" t="str">
        <f t="shared" si="9"/>
        <v>д</v>
      </c>
      <c r="H45" s="59" t="str">
        <f t="shared" si="9"/>
        <v>д-</v>
      </c>
      <c r="I45" s="59" t="str">
        <f t="shared" si="9"/>
        <v>д-</v>
      </c>
      <c r="J45" s="83" t="str">
        <f t="shared" si="9"/>
        <v>н</v>
      </c>
      <c r="K45" s="59" t="str">
        <f t="shared" si="9"/>
        <v>д</v>
      </c>
      <c r="L45" s="59" t="str">
        <f t="shared" si="9"/>
        <v>д+</v>
      </c>
      <c r="M45" s="59" t="str">
        <f t="shared" si="9"/>
        <v>в</v>
      </c>
      <c r="N45" s="83" t="str">
        <f t="shared" si="9"/>
        <v>д-</v>
      </c>
      <c r="O45" s="59" t="str">
        <f t="shared" si="9"/>
        <v>д</v>
      </c>
      <c r="P45" s="59" t="str">
        <f t="shared" si="9"/>
        <v>д-</v>
      </c>
      <c r="Q45" s="83" t="str">
        <f t="shared" si="9"/>
        <v>д</v>
      </c>
      <c r="R45" s="59" t="str">
        <f t="shared" si="9"/>
        <v>д</v>
      </c>
      <c r="S45" s="59" t="str">
        <f t="shared" si="9"/>
        <v>д-</v>
      </c>
      <c r="T45" s="59" t="str">
        <f t="shared" si="9"/>
        <v>д+</v>
      </c>
      <c r="U45" s="59" t="str">
        <f t="shared" si="9"/>
        <v>д</v>
      </c>
      <c r="V45" s="59" t="str">
        <f t="shared" si="9"/>
        <v>д+</v>
      </c>
      <c r="W45" s="59" t="str">
        <f t="shared" si="9"/>
        <v>д+</v>
      </c>
      <c r="X45" s="83" t="str">
        <f t="shared" si="9"/>
        <v>н</v>
      </c>
      <c r="Y45" s="87" t="str">
        <f t="shared" si="9"/>
        <v>н</v>
      </c>
    </row>
    <row r="46" spans="2:25" ht="15.75" thickBot="1">
      <c r="B46" s="155"/>
      <c r="C46" s="58" t="s">
        <v>223</v>
      </c>
      <c r="D46" s="60" t="str">
        <f>IF(D44&lt;50%,"2",IF(D44&lt;65%,"3",IF(D44&lt;85%,"4","5")))</f>
        <v>3</v>
      </c>
      <c r="E46" s="60" t="str">
        <f aca="true" t="shared" si="10" ref="E46:Y46">IF(E44&lt;50%,"2",IF(E44&lt;65%,"3",IF(E44&lt;85%,"4","5")))</f>
        <v>4</v>
      </c>
      <c r="F46" s="60" t="str">
        <f t="shared" si="10"/>
        <v>4</v>
      </c>
      <c r="G46" s="60" t="str">
        <f t="shared" si="10"/>
        <v>4</v>
      </c>
      <c r="H46" s="60" t="str">
        <f t="shared" si="10"/>
        <v>3</v>
      </c>
      <c r="I46" s="60" t="str">
        <f t="shared" si="10"/>
        <v>3</v>
      </c>
      <c r="J46" s="84" t="str">
        <f t="shared" si="10"/>
        <v>2</v>
      </c>
      <c r="K46" s="60" t="str">
        <f t="shared" si="10"/>
        <v>4</v>
      </c>
      <c r="L46" s="60" t="str">
        <f t="shared" si="10"/>
        <v>5</v>
      </c>
      <c r="M46" s="60" t="str">
        <f t="shared" si="10"/>
        <v>5</v>
      </c>
      <c r="N46" s="84" t="str">
        <f t="shared" si="10"/>
        <v>3</v>
      </c>
      <c r="O46" s="60" t="str">
        <f t="shared" si="10"/>
        <v>4</v>
      </c>
      <c r="P46" s="60" t="str">
        <f t="shared" si="10"/>
        <v>3</v>
      </c>
      <c r="Q46" s="84" t="str">
        <f t="shared" si="10"/>
        <v>4</v>
      </c>
      <c r="R46" s="60" t="str">
        <f t="shared" si="10"/>
        <v>4</v>
      </c>
      <c r="S46" s="60" t="str">
        <f t="shared" si="10"/>
        <v>3</v>
      </c>
      <c r="T46" s="60" t="str">
        <f t="shared" si="10"/>
        <v>4</v>
      </c>
      <c r="U46" s="60" t="str">
        <f t="shared" si="10"/>
        <v>4</v>
      </c>
      <c r="V46" s="60" t="str">
        <f t="shared" si="10"/>
        <v>4</v>
      </c>
      <c r="W46" s="60" t="str">
        <f t="shared" si="10"/>
        <v>4</v>
      </c>
      <c r="X46" s="84" t="str">
        <f t="shared" si="10"/>
        <v>2</v>
      </c>
      <c r="Y46" s="88" t="str">
        <f t="shared" si="10"/>
        <v>2</v>
      </c>
    </row>
    <row r="47" spans="2:25" ht="15">
      <c r="B47" s="153" t="s">
        <v>219</v>
      </c>
      <c r="C47" s="57" t="s">
        <v>10</v>
      </c>
      <c r="D47" s="76">
        <f>(E24+E23+E7+E6+E5)/7</f>
        <v>1</v>
      </c>
      <c r="E47" s="76">
        <f aca="true" t="shared" si="11" ref="E47:Y47">(F24+F23+F7+F6+F5)/7</f>
        <v>0.8571428571428571</v>
      </c>
      <c r="F47" s="76">
        <f t="shared" si="11"/>
        <v>0.7142857142857143</v>
      </c>
      <c r="G47" s="76">
        <f t="shared" si="11"/>
        <v>1</v>
      </c>
      <c r="H47" s="76">
        <f t="shared" si="11"/>
        <v>0.7142857142857143</v>
      </c>
      <c r="I47" s="76">
        <f t="shared" si="11"/>
        <v>0.7142857142857143</v>
      </c>
      <c r="J47" s="85">
        <f t="shared" si="11"/>
        <v>0</v>
      </c>
      <c r="K47" s="76">
        <f t="shared" si="11"/>
        <v>1</v>
      </c>
      <c r="L47" s="76">
        <f t="shared" si="11"/>
        <v>1</v>
      </c>
      <c r="M47" s="76">
        <f t="shared" si="11"/>
        <v>1</v>
      </c>
      <c r="N47" s="85">
        <f t="shared" si="11"/>
        <v>1</v>
      </c>
      <c r="O47" s="76">
        <f t="shared" si="11"/>
        <v>1</v>
      </c>
      <c r="P47" s="76">
        <f t="shared" si="11"/>
        <v>0.8571428571428571</v>
      </c>
      <c r="Q47" s="85">
        <f t="shared" si="11"/>
        <v>0.7142857142857143</v>
      </c>
      <c r="R47" s="76">
        <f t="shared" si="11"/>
        <v>1</v>
      </c>
      <c r="S47" s="76">
        <f t="shared" si="11"/>
        <v>0.7142857142857143</v>
      </c>
      <c r="T47" s="76">
        <f t="shared" si="11"/>
        <v>1</v>
      </c>
      <c r="U47" s="76">
        <f t="shared" si="11"/>
        <v>1</v>
      </c>
      <c r="V47" s="76">
        <f t="shared" si="11"/>
        <v>1</v>
      </c>
      <c r="W47" s="76">
        <f t="shared" si="11"/>
        <v>1</v>
      </c>
      <c r="X47" s="85">
        <f t="shared" si="11"/>
        <v>0</v>
      </c>
      <c r="Y47" s="89">
        <f t="shared" si="11"/>
        <v>0</v>
      </c>
    </row>
    <row r="48" spans="2:25" ht="15">
      <c r="B48" s="154"/>
      <c r="C48" s="21" t="s">
        <v>222</v>
      </c>
      <c r="D48" s="59" t="str">
        <f>IF(D47&lt;50%,"н",IF(D47&lt;65%,"д-",IF(D47&lt;80%,"д",IF(D47&lt;95%,"д+","в"))))</f>
        <v>в</v>
      </c>
      <c r="E48" s="59" t="str">
        <f aca="true" t="shared" si="12" ref="E48:Y48">IF(E47&lt;50%,"н",IF(E47&lt;65%,"д-",IF(E47&lt;80%,"д",IF(E47&lt;95%,"д+","в"))))</f>
        <v>д+</v>
      </c>
      <c r="F48" s="59" t="str">
        <f t="shared" si="12"/>
        <v>д</v>
      </c>
      <c r="G48" s="59" t="str">
        <f t="shared" si="12"/>
        <v>в</v>
      </c>
      <c r="H48" s="59" t="str">
        <f t="shared" si="12"/>
        <v>д</v>
      </c>
      <c r="I48" s="59" t="str">
        <f t="shared" si="12"/>
        <v>д</v>
      </c>
      <c r="J48" s="83" t="str">
        <f t="shared" si="12"/>
        <v>н</v>
      </c>
      <c r="K48" s="59" t="str">
        <f t="shared" si="12"/>
        <v>в</v>
      </c>
      <c r="L48" s="59" t="str">
        <f t="shared" si="12"/>
        <v>в</v>
      </c>
      <c r="M48" s="59" t="str">
        <f t="shared" si="12"/>
        <v>в</v>
      </c>
      <c r="N48" s="83" t="str">
        <f t="shared" si="12"/>
        <v>в</v>
      </c>
      <c r="O48" s="59" t="str">
        <f t="shared" si="12"/>
        <v>в</v>
      </c>
      <c r="P48" s="59" t="str">
        <f t="shared" si="12"/>
        <v>д+</v>
      </c>
      <c r="Q48" s="83" t="str">
        <f t="shared" si="12"/>
        <v>д</v>
      </c>
      <c r="R48" s="59" t="str">
        <f t="shared" si="12"/>
        <v>в</v>
      </c>
      <c r="S48" s="59" t="str">
        <f t="shared" si="12"/>
        <v>д</v>
      </c>
      <c r="T48" s="59" t="str">
        <f t="shared" si="12"/>
        <v>в</v>
      </c>
      <c r="U48" s="59" t="str">
        <f t="shared" si="12"/>
        <v>в</v>
      </c>
      <c r="V48" s="59" t="str">
        <f t="shared" si="12"/>
        <v>в</v>
      </c>
      <c r="W48" s="59" t="str">
        <f t="shared" si="12"/>
        <v>в</v>
      </c>
      <c r="X48" s="83" t="str">
        <f t="shared" si="12"/>
        <v>н</v>
      </c>
      <c r="Y48" s="87" t="str">
        <f t="shared" si="12"/>
        <v>н</v>
      </c>
    </row>
    <row r="49" spans="2:25" ht="15.75" thickBot="1">
      <c r="B49" s="155"/>
      <c r="C49" s="58" t="s">
        <v>223</v>
      </c>
      <c r="D49" s="60" t="str">
        <f>IF(D47&lt;50%,"2",IF(D47&lt;65%,"3",IF(D47&lt;85%,"4","5")))</f>
        <v>5</v>
      </c>
      <c r="E49" s="60" t="str">
        <f aca="true" t="shared" si="13" ref="E49:Y49">IF(E47&lt;50%,"2",IF(E47&lt;65%,"3",IF(E47&lt;85%,"4","5")))</f>
        <v>5</v>
      </c>
      <c r="F49" s="60" t="str">
        <f t="shared" si="13"/>
        <v>4</v>
      </c>
      <c r="G49" s="60" t="str">
        <f t="shared" si="13"/>
        <v>5</v>
      </c>
      <c r="H49" s="60" t="str">
        <f t="shared" si="13"/>
        <v>4</v>
      </c>
      <c r="I49" s="60" t="str">
        <f t="shared" si="13"/>
        <v>4</v>
      </c>
      <c r="J49" s="84" t="str">
        <f t="shared" si="13"/>
        <v>2</v>
      </c>
      <c r="K49" s="60" t="str">
        <f t="shared" si="13"/>
        <v>5</v>
      </c>
      <c r="L49" s="60" t="str">
        <f t="shared" si="13"/>
        <v>5</v>
      </c>
      <c r="M49" s="60" t="str">
        <f t="shared" si="13"/>
        <v>5</v>
      </c>
      <c r="N49" s="84" t="str">
        <f t="shared" si="13"/>
        <v>5</v>
      </c>
      <c r="O49" s="60" t="str">
        <f t="shared" si="13"/>
        <v>5</v>
      </c>
      <c r="P49" s="60" t="str">
        <f t="shared" si="13"/>
        <v>5</v>
      </c>
      <c r="Q49" s="84" t="str">
        <f t="shared" si="13"/>
        <v>4</v>
      </c>
      <c r="R49" s="60" t="str">
        <f t="shared" si="13"/>
        <v>5</v>
      </c>
      <c r="S49" s="60" t="str">
        <f t="shared" si="13"/>
        <v>4</v>
      </c>
      <c r="T49" s="60" t="str">
        <f t="shared" si="13"/>
        <v>5</v>
      </c>
      <c r="U49" s="60" t="str">
        <f t="shared" si="13"/>
        <v>5</v>
      </c>
      <c r="V49" s="60" t="str">
        <f t="shared" si="13"/>
        <v>5</v>
      </c>
      <c r="W49" s="60" t="str">
        <f t="shared" si="13"/>
        <v>5</v>
      </c>
      <c r="X49" s="84" t="str">
        <f t="shared" si="13"/>
        <v>2</v>
      </c>
      <c r="Y49" s="88" t="str">
        <f t="shared" si="13"/>
        <v>2</v>
      </c>
    </row>
    <row r="50" spans="2:25" ht="15">
      <c r="B50" s="153" t="s">
        <v>220</v>
      </c>
      <c r="C50" s="57" t="s">
        <v>10</v>
      </c>
      <c r="D50" s="76">
        <f>(E27+E19+E18+E17+E16+E15)/10</f>
        <v>0.8</v>
      </c>
      <c r="E50" s="76">
        <f aca="true" t="shared" si="14" ref="E50:Y50">(F27+F19+F18+F17+F16+F15)/10</f>
        <v>1</v>
      </c>
      <c r="F50" s="76">
        <f t="shared" si="14"/>
        <v>0.8</v>
      </c>
      <c r="G50" s="76">
        <f t="shared" si="14"/>
        <v>0.6</v>
      </c>
      <c r="H50" s="76">
        <f t="shared" si="14"/>
        <v>0.8</v>
      </c>
      <c r="I50" s="76">
        <f t="shared" si="14"/>
        <v>0.5</v>
      </c>
      <c r="J50" s="85">
        <f t="shared" si="14"/>
        <v>0</v>
      </c>
      <c r="K50" s="76">
        <f t="shared" si="14"/>
        <v>0.9</v>
      </c>
      <c r="L50" s="76">
        <f t="shared" si="14"/>
        <v>0.7</v>
      </c>
      <c r="M50" s="76">
        <f t="shared" si="14"/>
        <v>1</v>
      </c>
      <c r="N50" s="85">
        <f t="shared" si="14"/>
        <v>1</v>
      </c>
      <c r="O50" s="76">
        <f t="shared" si="14"/>
        <v>0.8</v>
      </c>
      <c r="P50" s="76">
        <f t="shared" si="14"/>
        <v>0.7</v>
      </c>
      <c r="Q50" s="85">
        <f t="shared" si="14"/>
        <v>0.8</v>
      </c>
      <c r="R50" s="76">
        <f t="shared" si="14"/>
        <v>0.6</v>
      </c>
      <c r="S50" s="76">
        <f t="shared" si="14"/>
        <v>0.5</v>
      </c>
      <c r="T50" s="76">
        <f t="shared" si="14"/>
        <v>1</v>
      </c>
      <c r="U50" s="76">
        <f t="shared" si="14"/>
        <v>0.8</v>
      </c>
      <c r="V50" s="76">
        <f t="shared" si="14"/>
        <v>0.9</v>
      </c>
      <c r="W50" s="76">
        <f t="shared" si="14"/>
        <v>1</v>
      </c>
      <c r="X50" s="85">
        <f t="shared" si="14"/>
        <v>0</v>
      </c>
      <c r="Y50" s="89">
        <f t="shared" si="14"/>
        <v>0</v>
      </c>
    </row>
    <row r="51" spans="2:25" ht="15">
      <c r="B51" s="154"/>
      <c r="C51" s="21" t="s">
        <v>222</v>
      </c>
      <c r="D51" s="59" t="str">
        <f>IF(D50&lt;50%,"н",IF(D50&lt;65%,"д-",IF(D50&lt;80%,"д",IF(D50&lt;95%,"д+","в"))))</f>
        <v>д+</v>
      </c>
      <c r="E51" s="59" t="str">
        <f aca="true" t="shared" si="15" ref="E51:Y51">IF(E50&lt;50%,"н",IF(E50&lt;65%,"д-",IF(E50&lt;80%,"д",IF(E50&lt;95%,"д+","в"))))</f>
        <v>в</v>
      </c>
      <c r="F51" s="59" t="str">
        <f t="shared" si="15"/>
        <v>д+</v>
      </c>
      <c r="G51" s="59" t="str">
        <f t="shared" si="15"/>
        <v>д-</v>
      </c>
      <c r="H51" s="59" t="str">
        <f t="shared" si="15"/>
        <v>д+</v>
      </c>
      <c r="I51" s="59" t="str">
        <f t="shared" si="15"/>
        <v>д-</v>
      </c>
      <c r="J51" s="83" t="str">
        <f t="shared" si="15"/>
        <v>н</v>
      </c>
      <c r="K51" s="59" t="str">
        <f t="shared" si="15"/>
        <v>д+</v>
      </c>
      <c r="L51" s="59" t="str">
        <f t="shared" si="15"/>
        <v>д</v>
      </c>
      <c r="M51" s="59" t="str">
        <f t="shared" si="15"/>
        <v>в</v>
      </c>
      <c r="N51" s="83" t="str">
        <f t="shared" si="15"/>
        <v>в</v>
      </c>
      <c r="O51" s="59" t="str">
        <f t="shared" si="15"/>
        <v>д+</v>
      </c>
      <c r="P51" s="59" t="str">
        <f t="shared" si="15"/>
        <v>д</v>
      </c>
      <c r="Q51" s="83" t="str">
        <f t="shared" si="15"/>
        <v>д+</v>
      </c>
      <c r="R51" s="59" t="str">
        <f t="shared" si="15"/>
        <v>д-</v>
      </c>
      <c r="S51" s="59" t="str">
        <f t="shared" si="15"/>
        <v>д-</v>
      </c>
      <c r="T51" s="59" t="str">
        <f t="shared" si="15"/>
        <v>в</v>
      </c>
      <c r="U51" s="59" t="str">
        <f t="shared" si="15"/>
        <v>д+</v>
      </c>
      <c r="V51" s="59" t="str">
        <f t="shared" si="15"/>
        <v>д+</v>
      </c>
      <c r="W51" s="59" t="str">
        <f t="shared" si="15"/>
        <v>в</v>
      </c>
      <c r="X51" s="83" t="str">
        <f t="shared" si="15"/>
        <v>н</v>
      </c>
      <c r="Y51" s="87" t="str">
        <f t="shared" si="15"/>
        <v>н</v>
      </c>
    </row>
    <row r="52" spans="2:25" ht="15.75" thickBot="1">
      <c r="B52" s="155"/>
      <c r="C52" s="58" t="s">
        <v>223</v>
      </c>
      <c r="D52" s="60" t="str">
        <f>IF(D50&lt;50%,"2",IF(D50&lt;65%,"3",IF(D50&lt;85%,"4","5")))</f>
        <v>4</v>
      </c>
      <c r="E52" s="60" t="str">
        <f aca="true" t="shared" si="16" ref="E52:Y52">IF(E50&lt;50%,"2",IF(E50&lt;65%,"3",IF(E50&lt;85%,"4","5")))</f>
        <v>5</v>
      </c>
      <c r="F52" s="60" t="str">
        <f t="shared" si="16"/>
        <v>4</v>
      </c>
      <c r="G52" s="60" t="str">
        <f t="shared" si="16"/>
        <v>3</v>
      </c>
      <c r="H52" s="60" t="str">
        <f t="shared" si="16"/>
        <v>4</v>
      </c>
      <c r="I52" s="60" t="str">
        <f t="shared" si="16"/>
        <v>3</v>
      </c>
      <c r="J52" s="84" t="str">
        <f t="shared" si="16"/>
        <v>2</v>
      </c>
      <c r="K52" s="60" t="str">
        <f t="shared" si="16"/>
        <v>5</v>
      </c>
      <c r="L52" s="60" t="str">
        <f t="shared" si="16"/>
        <v>4</v>
      </c>
      <c r="M52" s="60" t="str">
        <f t="shared" si="16"/>
        <v>5</v>
      </c>
      <c r="N52" s="84" t="str">
        <f t="shared" si="16"/>
        <v>5</v>
      </c>
      <c r="O52" s="60" t="str">
        <f t="shared" si="16"/>
        <v>4</v>
      </c>
      <c r="P52" s="60" t="str">
        <f t="shared" si="16"/>
        <v>4</v>
      </c>
      <c r="Q52" s="84" t="str">
        <f t="shared" si="16"/>
        <v>4</v>
      </c>
      <c r="R52" s="60" t="str">
        <f t="shared" si="16"/>
        <v>3</v>
      </c>
      <c r="S52" s="60" t="str">
        <f t="shared" si="16"/>
        <v>3</v>
      </c>
      <c r="T52" s="60" t="str">
        <f t="shared" si="16"/>
        <v>5</v>
      </c>
      <c r="U52" s="60" t="str">
        <f t="shared" si="16"/>
        <v>4</v>
      </c>
      <c r="V52" s="60" t="str">
        <f t="shared" si="16"/>
        <v>5</v>
      </c>
      <c r="W52" s="60" t="str">
        <f t="shared" si="16"/>
        <v>5</v>
      </c>
      <c r="X52" s="84" t="str">
        <f t="shared" si="16"/>
        <v>2</v>
      </c>
      <c r="Y52" s="88" t="str">
        <f t="shared" si="16"/>
        <v>2</v>
      </c>
    </row>
    <row r="53" spans="2:25" ht="15">
      <c r="B53" s="153" t="s">
        <v>221</v>
      </c>
      <c r="C53" s="57" t="s">
        <v>10</v>
      </c>
      <c r="D53" s="76">
        <f>(E28+E20)/6</f>
        <v>0.6666666666666666</v>
      </c>
      <c r="E53" s="76">
        <f aca="true" t="shared" si="17" ref="E53:Y53">(F28+F20)/6</f>
        <v>0.8333333333333334</v>
      </c>
      <c r="F53" s="76">
        <f t="shared" si="17"/>
        <v>1</v>
      </c>
      <c r="G53" s="76">
        <f t="shared" si="17"/>
        <v>0.6666666666666666</v>
      </c>
      <c r="H53" s="76">
        <f t="shared" si="17"/>
        <v>0.8333333333333334</v>
      </c>
      <c r="I53" s="76">
        <f t="shared" si="17"/>
        <v>0.5</v>
      </c>
      <c r="J53" s="85">
        <f t="shared" si="17"/>
        <v>0</v>
      </c>
      <c r="K53" s="76">
        <f t="shared" si="17"/>
        <v>1</v>
      </c>
      <c r="L53" s="76">
        <f t="shared" si="17"/>
        <v>1</v>
      </c>
      <c r="M53" s="76">
        <f t="shared" si="17"/>
        <v>0.6666666666666666</v>
      </c>
      <c r="N53" s="85">
        <f t="shared" si="17"/>
        <v>0.6666666666666666</v>
      </c>
      <c r="O53" s="76">
        <f t="shared" si="17"/>
        <v>0.8333333333333334</v>
      </c>
      <c r="P53" s="76">
        <f t="shared" si="17"/>
        <v>0.8333333333333334</v>
      </c>
      <c r="Q53" s="85">
        <f t="shared" si="17"/>
        <v>0.5</v>
      </c>
      <c r="R53" s="76">
        <f t="shared" si="17"/>
        <v>0.8333333333333334</v>
      </c>
      <c r="S53" s="76">
        <f t="shared" si="17"/>
        <v>0.8333333333333334</v>
      </c>
      <c r="T53" s="76">
        <f t="shared" si="17"/>
        <v>0.8333333333333334</v>
      </c>
      <c r="U53" s="76">
        <f t="shared" si="17"/>
        <v>1</v>
      </c>
      <c r="V53" s="76">
        <f t="shared" si="17"/>
        <v>1</v>
      </c>
      <c r="W53" s="76">
        <f t="shared" si="17"/>
        <v>0.8333333333333334</v>
      </c>
      <c r="X53" s="85">
        <f t="shared" si="17"/>
        <v>0</v>
      </c>
      <c r="Y53" s="89">
        <f t="shared" si="17"/>
        <v>0</v>
      </c>
    </row>
    <row r="54" spans="2:25" ht="15">
      <c r="B54" s="154"/>
      <c r="C54" s="21" t="s">
        <v>222</v>
      </c>
      <c r="D54" s="59" t="str">
        <f>IF(D53&lt;50%,"н",IF(D53&lt;65%,"д-",IF(D53&lt;80%,"д",IF(D53&lt;95%,"д+","в"))))</f>
        <v>д</v>
      </c>
      <c r="E54" s="59" t="str">
        <f aca="true" t="shared" si="18" ref="E54:Y54">IF(E53&lt;50%,"н",IF(E53&lt;65%,"д-",IF(E53&lt;80%,"д",IF(E53&lt;95%,"д+","в"))))</f>
        <v>д+</v>
      </c>
      <c r="F54" s="59" t="str">
        <f t="shared" si="18"/>
        <v>в</v>
      </c>
      <c r="G54" s="59" t="str">
        <f t="shared" si="18"/>
        <v>д</v>
      </c>
      <c r="H54" s="59" t="str">
        <f t="shared" si="18"/>
        <v>д+</v>
      </c>
      <c r="I54" s="59" t="str">
        <f t="shared" si="18"/>
        <v>д-</v>
      </c>
      <c r="J54" s="83" t="str">
        <f t="shared" si="18"/>
        <v>н</v>
      </c>
      <c r="K54" s="59" t="str">
        <f t="shared" si="18"/>
        <v>в</v>
      </c>
      <c r="L54" s="59" t="str">
        <f t="shared" si="18"/>
        <v>в</v>
      </c>
      <c r="M54" s="59" t="str">
        <f t="shared" si="18"/>
        <v>д</v>
      </c>
      <c r="N54" s="83" t="str">
        <f t="shared" si="18"/>
        <v>д</v>
      </c>
      <c r="O54" s="59" t="str">
        <f t="shared" si="18"/>
        <v>д+</v>
      </c>
      <c r="P54" s="59" t="str">
        <f t="shared" si="18"/>
        <v>д+</v>
      </c>
      <c r="Q54" s="83" t="str">
        <f t="shared" si="18"/>
        <v>д-</v>
      </c>
      <c r="R54" s="59" t="str">
        <f t="shared" si="18"/>
        <v>д+</v>
      </c>
      <c r="S54" s="59" t="str">
        <f t="shared" si="18"/>
        <v>д+</v>
      </c>
      <c r="T54" s="59" t="str">
        <f t="shared" si="18"/>
        <v>д+</v>
      </c>
      <c r="U54" s="59" t="str">
        <f t="shared" si="18"/>
        <v>в</v>
      </c>
      <c r="V54" s="59" t="str">
        <f t="shared" si="18"/>
        <v>в</v>
      </c>
      <c r="W54" s="59" t="str">
        <f t="shared" si="18"/>
        <v>д+</v>
      </c>
      <c r="X54" s="83" t="str">
        <f t="shared" si="18"/>
        <v>н</v>
      </c>
      <c r="Y54" s="87" t="str">
        <f t="shared" si="18"/>
        <v>н</v>
      </c>
    </row>
    <row r="55" spans="2:25" ht="15.75" thickBot="1">
      <c r="B55" s="155"/>
      <c r="C55" s="58" t="s">
        <v>223</v>
      </c>
      <c r="D55" s="60" t="str">
        <f>IF(D53&lt;50%,"2",IF(D53&lt;65%,"3",IF(D53&lt;85%,"4","5")))</f>
        <v>4</v>
      </c>
      <c r="E55" s="60" t="str">
        <f aca="true" t="shared" si="19" ref="E55:Y55">IF(E53&lt;50%,"2",IF(E53&lt;65%,"3",IF(E53&lt;85%,"4","5")))</f>
        <v>4</v>
      </c>
      <c r="F55" s="60" t="str">
        <f t="shared" si="19"/>
        <v>5</v>
      </c>
      <c r="G55" s="60" t="str">
        <f t="shared" si="19"/>
        <v>4</v>
      </c>
      <c r="H55" s="60" t="str">
        <f t="shared" si="19"/>
        <v>4</v>
      </c>
      <c r="I55" s="60" t="str">
        <f t="shared" si="19"/>
        <v>3</v>
      </c>
      <c r="J55" s="84" t="str">
        <f t="shared" si="19"/>
        <v>2</v>
      </c>
      <c r="K55" s="60" t="str">
        <f t="shared" si="19"/>
        <v>5</v>
      </c>
      <c r="L55" s="60" t="str">
        <f t="shared" si="19"/>
        <v>5</v>
      </c>
      <c r="M55" s="60" t="str">
        <f t="shared" si="19"/>
        <v>4</v>
      </c>
      <c r="N55" s="84" t="str">
        <f t="shared" si="19"/>
        <v>4</v>
      </c>
      <c r="O55" s="60" t="str">
        <f t="shared" si="19"/>
        <v>4</v>
      </c>
      <c r="P55" s="60" t="str">
        <f t="shared" si="19"/>
        <v>4</v>
      </c>
      <c r="Q55" s="84" t="str">
        <f t="shared" si="19"/>
        <v>3</v>
      </c>
      <c r="R55" s="60" t="str">
        <f t="shared" si="19"/>
        <v>4</v>
      </c>
      <c r="S55" s="60" t="str">
        <f t="shared" si="19"/>
        <v>4</v>
      </c>
      <c r="T55" s="60" t="str">
        <f t="shared" si="19"/>
        <v>4</v>
      </c>
      <c r="U55" s="60" t="str">
        <f t="shared" si="19"/>
        <v>5</v>
      </c>
      <c r="V55" s="60" t="str">
        <f t="shared" si="19"/>
        <v>5</v>
      </c>
      <c r="W55" s="60" t="str">
        <f t="shared" si="19"/>
        <v>4</v>
      </c>
      <c r="X55" s="84" t="str">
        <f t="shared" si="19"/>
        <v>2</v>
      </c>
      <c r="Y55" s="88" t="str">
        <f t="shared" si="19"/>
        <v>2</v>
      </c>
    </row>
  </sheetData>
  <sheetProtection/>
  <mergeCells count="84">
    <mergeCell ref="B50:B52"/>
    <mergeCell ref="B53:B55"/>
    <mergeCell ref="X34:X35"/>
    <mergeCell ref="Y34:Y35"/>
    <mergeCell ref="V42:V43"/>
    <mergeCell ref="W42:W43"/>
    <mergeCell ref="X42:X43"/>
    <mergeCell ref="Y42:Y43"/>
    <mergeCell ref="B44:B46"/>
    <mergeCell ref="B47:B49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U34:U35"/>
    <mergeCell ref="V34:V35"/>
    <mergeCell ref="W34:W35"/>
    <mergeCell ref="Z34:Z35"/>
    <mergeCell ref="D42:D43"/>
    <mergeCell ref="E42:E43"/>
    <mergeCell ref="F42:F43"/>
    <mergeCell ref="G42:G43"/>
    <mergeCell ref="H42:H43"/>
    <mergeCell ref="I42:I43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0:B30"/>
    <mergeCell ref="A31:B31"/>
    <mergeCell ref="E34:E35"/>
    <mergeCell ref="F34:F35"/>
    <mergeCell ref="G34:G35"/>
    <mergeCell ref="H34:H35"/>
    <mergeCell ref="A8:A14"/>
    <mergeCell ref="A15:A19"/>
    <mergeCell ref="A21:B21"/>
    <mergeCell ref="A22:B22"/>
    <mergeCell ref="A23:A24"/>
    <mergeCell ref="A25:A26"/>
    <mergeCell ref="V2:V3"/>
    <mergeCell ref="W2:W3"/>
    <mergeCell ref="X2:X3"/>
    <mergeCell ref="Y2:Y3"/>
    <mergeCell ref="Z2:Z3"/>
    <mergeCell ref="A4:A7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view="pageLayout" workbookViewId="0" topLeftCell="A1">
      <selection activeCell="AC4" sqref="AC4"/>
    </sheetView>
  </sheetViews>
  <sheetFormatPr defaultColWidth="9.140625" defaultRowHeight="15"/>
  <cols>
    <col min="1" max="1" width="9.57421875" style="0" customWidth="1"/>
    <col min="2" max="2" width="51.7109375" style="0" customWidth="1"/>
    <col min="3" max="3" width="7.421875" style="0" customWidth="1"/>
    <col min="4" max="25" width="2.7109375" style="0" customWidth="1"/>
    <col min="26" max="26" width="5.00390625" style="0" customWidth="1"/>
    <col min="27" max="27" width="5.8515625" style="0" customWidth="1"/>
  </cols>
  <sheetData>
    <row r="1" spans="1:27" ht="15.75">
      <c r="A1" s="113" t="s">
        <v>202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 customHeight="1">
      <c r="A2" s="114" t="s">
        <v>0</v>
      </c>
      <c r="B2" s="114" t="s">
        <v>1</v>
      </c>
      <c r="C2" s="115" t="s">
        <v>97</v>
      </c>
      <c r="D2" s="117" t="s">
        <v>36</v>
      </c>
      <c r="E2" s="119" t="s">
        <v>42</v>
      </c>
      <c r="F2" s="119" t="s">
        <v>43</v>
      </c>
      <c r="G2" s="119" t="s">
        <v>44</v>
      </c>
      <c r="H2" s="119" t="s">
        <v>45</v>
      </c>
      <c r="I2" s="119" t="s">
        <v>235</v>
      </c>
      <c r="J2" s="119" t="s">
        <v>46</v>
      </c>
      <c r="K2" s="119" t="s">
        <v>47</v>
      </c>
      <c r="L2" s="119" t="s">
        <v>48</v>
      </c>
      <c r="M2" s="119" t="s">
        <v>49</v>
      </c>
      <c r="N2" s="119" t="s">
        <v>50</v>
      </c>
      <c r="O2" s="119" t="s">
        <v>37</v>
      </c>
      <c r="P2" s="125" t="s">
        <v>51</v>
      </c>
      <c r="Q2" s="125" t="s">
        <v>52</v>
      </c>
      <c r="R2" s="125" t="s">
        <v>53</v>
      </c>
      <c r="S2" s="125" t="s">
        <v>92</v>
      </c>
      <c r="T2" s="125" t="s">
        <v>54</v>
      </c>
      <c r="U2" s="125" t="s">
        <v>55</v>
      </c>
      <c r="V2" s="125" t="s">
        <v>236</v>
      </c>
      <c r="W2" s="125" t="s">
        <v>56</v>
      </c>
      <c r="X2" s="125" t="s">
        <v>57</v>
      </c>
      <c r="Y2" s="130" t="s">
        <v>58</v>
      </c>
      <c r="Z2" s="120" t="s">
        <v>38</v>
      </c>
      <c r="AA2" s="121"/>
    </row>
    <row r="3" spans="1:27" ht="72.75" customHeight="1">
      <c r="A3" s="114"/>
      <c r="B3" s="114"/>
      <c r="C3" s="116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6"/>
      <c r="Q3" s="126"/>
      <c r="R3" s="126"/>
      <c r="S3" s="126"/>
      <c r="T3" s="126"/>
      <c r="U3" s="126"/>
      <c r="V3" s="126"/>
      <c r="W3" s="126"/>
      <c r="X3" s="126"/>
      <c r="Y3" s="131"/>
      <c r="Z3" s="29" t="s">
        <v>39</v>
      </c>
      <c r="AA3" s="30" t="s">
        <v>10</v>
      </c>
    </row>
    <row r="4" spans="1:28" ht="15.75">
      <c r="A4" s="122" t="s">
        <v>159</v>
      </c>
      <c r="B4" s="31" t="s">
        <v>143</v>
      </c>
      <c r="C4" s="28" t="s">
        <v>141</v>
      </c>
      <c r="D4" s="55">
        <v>3</v>
      </c>
      <c r="E4" s="55">
        <v>3</v>
      </c>
      <c r="F4" s="55">
        <v>0</v>
      </c>
      <c r="G4" s="55">
        <v>2</v>
      </c>
      <c r="H4" s="55">
        <v>3</v>
      </c>
      <c r="I4" s="55">
        <v>3</v>
      </c>
      <c r="J4" s="55">
        <v>2</v>
      </c>
      <c r="K4" s="55">
        <v>3</v>
      </c>
      <c r="L4" s="55">
        <v>3</v>
      </c>
      <c r="M4" s="55">
        <v>3</v>
      </c>
      <c r="N4" s="55">
        <v>2</v>
      </c>
      <c r="O4" s="55">
        <v>3</v>
      </c>
      <c r="P4" s="55">
        <v>3</v>
      </c>
      <c r="Q4" s="55">
        <v>0</v>
      </c>
      <c r="R4" s="55">
        <v>2</v>
      </c>
      <c r="S4" s="55">
        <v>1</v>
      </c>
      <c r="T4" s="55">
        <v>3</v>
      </c>
      <c r="U4" s="55">
        <v>1</v>
      </c>
      <c r="V4" s="55">
        <v>1</v>
      </c>
      <c r="W4" s="55">
        <v>3</v>
      </c>
      <c r="X4" s="55">
        <v>3</v>
      </c>
      <c r="Y4" s="55">
        <v>3</v>
      </c>
      <c r="Z4" s="72">
        <f>SUM(D4:Y4)/$C$21</f>
        <v>2.272727272727273</v>
      </c>
      <c r="AA4" s="56">
        <f>Z4/AB4</f>
        <v>0.7575757575757577</v>
      </c>
      <c r="AB4">
        <v>3</v>
      </c>
    </row>
    <row r="5" spans="1:28" ht="15.75">
      <c r="A5" s="123"/>
      <c r="B5" s="31" t="s">
        <v>142</v>
      </c>
      <c r="C5" s="28">
        <v>6</v>
      </c>
      <c r="D5" s="55">
        <v>3</v>
      </c>
      <c r="E5" s="55">
        <v>3</v>
      </c>
      <c r="F5" s="55">
        <v>1</v>
      </c>
      <c r="G5" s="55">
        <v>1</v>
      </c>
      <c r="H5" s="55">
        <v>2</v>
      </c>
      <c r="I5" s="55">
        <v>2</v>
      </c>
      <c r="J5" s="55">
        <v>1</v>
      </c>
      <c r="K5" s="55">
        <v>3</v>
      </c>
      <c r="L5" s="55">
        <v>3</v>
      </c>
      <c r="M5" s="55">
        <v>2</v>
      </c>
      <c r="N5" s="55">
        <v>2</v>
      </c>
      <c r="O5" s="55">
        <v>1</v>
      </c>
      <c r="P5" s="55">
        <v>1</v>
      </c>
      <c r="Q5" s="55">
        <v>1</v>
      </c>
      <c r="R5" s="55">
        <v>1</v>
      </c>
      <c r="S5" s="55">
        <v>2</v>
      </c>
      <c r="T5" s="55">
        <v>3</v>
      </c>
      <c r="U5" s="55">
        <v>1</v>
      </c>
      <c r="V5" s="55">
        <v>3</v>
      </c>
      <c r="W5" s="55">
        <v>2</v>
      </c>
      <c r="X5" s="55">
        <v>2</v>
      </c>
      <c r="Y5" s="55">
        <v>1</v>
      </c>
      <c r="Z5" s="72">
        <f aca="true" t="shared" si="0" ref="Z5:Z18">SUM(D5:Y5)/$C$21</f>
        <v>1.8636363636363635</v>
      </c>
      <c r="AA5" s="56">
        <f aca="true" t="shared" si="1" ref="AA5:AA18">Z5/AB5</f>
        <v>0.6212121212121212</v>
      </c>
      <c r="AB5">
        <v>3</v>
      </c>
    </row>
    <row r="6" spans="1:28" ht="15.75">
      <c r="A6" s="123"/>
      <c r="B6" s="31" t="s">
        <v>144</v>
      </c>
      <c r="C6" s="28">
        <v>12</v>
      </c>
      <c r="D6" s="55">
        <v>6</v>
      </c>
      <c r="E6" s="55">
        <v>6</v>
      </c>
      <c r="F6" s="55">
        <v>4</v>
      </c>
      <c r="G6" s="55">
        <v>5</v>
      </c>
      <c r="H6" s="55">
        <v>5</v>
      </c>
      <c r="I6" s="55">
        <v>5</v>
      </c>
      <c r="J6" s="55">
        <v>4</v>
      </c>
      <c r="K6" s="55">
        <v>2</v>
      </c>
      <c r="L6" s="55">
        <v>6</v>
      </c>
      <c r="M6" s="55">
        <v>4</v>
      </c>
      <c r="N6" s="55">
        <v>5</v>
      </c>
      <c r="O6" s="55">
        <v>6</v>
      </c>
      <c r="P6" s="55">
        <v>4</v>
      </c>
      <c r="Q6" s="55">
        <v>3</v>
      </c>
      <c r="R6" s="55">
        <v>5</v>
      </c>
      <c r="S6" s="55">
        <v>4</v>
      </c>
      <c r="T6" s="55">
        <v>6</v>
      </c>
      <c r="U6" s="55">
        <v>5</v>
      </c>
      <c r="V6" s="55">
        <v>2</v>
      </c>
      <c r="W6" s="55">
        <v>4</v>
      </c>
      <c r="X6" s="55">
        <v>6</v>
      </c>
      <c r="Y6" s="55">
        <v>5</v>
      </c>
      <c r="Z6" s="72">
        <f t="shared" si="0"/>
        <v>4.636363636363637</v>
      </c>
      <c r="AA6" s="56">
        <f t="shared" si="1"/>
        <v>0.7727272727272728</v>
      </c>
      <c r="AB6">
        <v>6</v>
      </c>
    </row>
    <row r="7" spans="1:28" ht="16.5" customHeight="1">
      <c r="A7" s="123"/>
      <c r="B7" s="31" t="s">
        <v>145</v>
      </c>
      <c r="C7" s="28" t="s">
        <v>147</v>
      </c>
      <c r="D7" s="55">
        <v>3</v>
      </c>
      <c r="E7" s="55">
        <v>3</v>
      </c>
      <c r="F7" s="55">
        <v>0</v>
      </c>
      <c r="G7" s="55">
        <v>0</v>
      </c>
      <c r="H7" s="55">
        <v>3</v>
      </c>
      <c r="I7" s="55">
        <v>3</v>
      </c>
      <c r="J7" s="55">
        <v>0</v>
      </c>
      <c r="K7" s="55">
        <v>3</v>
      </c>
      <c r="L7" s="55">
        <v>3</v>
      </c>
      <c r="M7" s="55">
        <v>3</v>
      </c>
      <c r="N7" s="55">
        <v>0</v>
      </c>
      <c r="O7" s="55">
        <v>3</v>
      </c>
      <c r="P7" s="55">
        <v>3</v>
      </c>
      <c r="Q7" s="55">
        <v>0</v>
      </c>
      <c r="R7" s="55">
        <v>0</v>
      </c>
      <c r="S7" s="55">
        <v>0</v>
      </c>
      <c r="T7" s="55">
        <v>3</v>
      </c>
      <c r="U7" s="55">
        <v>0</v>
      </c>
      <c r="V7" s="55">
        <v>0</v>
      </c>
      <c r="W7" s="55">
        <v>3</v>
      </c>
      <c r="X7" s="55">
        <v>3</v>
      </c>
      <c r="Y7" s="55">
        <v>3</v>
      </c>
      <c r="Z7" s="72">
        <f t="shared" si="0"/>
        <v>1.7727272727272727</v>
      </c>
      <c r="AA7" s="56">
        <f t="shared" si="1"/>
        <v>0.5909090909090909</v>
      </c>
      <c r="AB7">
        <v>3</v>
      </c>
    </row>
    <row r="8" spans="1:28" ht="15.75">
      <c r="A8" s="124"/>
      <c r="B8" s="31" t="s">
        <v>146</v>
      </c>
      <c r="C8" s="28">
        <v>6</v>
      </c>
      <c r="D8" s="55">
        <v>3</v>
      </c>
      <c r="E8" s="55">
        <v>3</v>
      </c>
      <c r="F8" s="55">
        <v>1</v>
      </c>
      <c r="G8" s="55">
        <v>1</v>
      </c>
      <c r="H8" s="55">
        <v>2</v>
      </c>
      <c r="I8" s="55">
        <v>2</v>
      </c>
      <c r="J8" s="55">
        <v>1</v>
      </c>
      <c r="K8" s="55">
        <v>3</v>
      </c>
      <c r="L8" s="55">
        <v>3</v>
      </c>
      <c r="M8" s="55">
        <v>2</v>
      </c>
      <c r="N8" s="55">
        <v>2</v>
      </c>
      <c r="O8" s="55">
        <v>1</v>
      </c>
      <c r="P8" s="55">
        <v>1</v>
      </c>
      <c r="Q8" s="55">
        <v>1</v>
      </c>
      <c r="R8" s="55">
        <v>1</v>
      </c>
      <c r="S8" s="55">
        <v>2</v>
      </c>
      <c r="T8" s="55">
        <v>3</v>
      </c>
      <c r="U8" s="55">
        <v>1</v>
      </c>
      <c r="V8" s="55">
        <v>3</v>
      </c>
      <c r="W8" s="55">
        <v>2</v>
      </c>
      <c r="X8" s="55">
        <v>2</v>
      </c>
      <c r="Y8" s="55">
        <v>1</v>
      </c>
      <c r="Z8" s="72">
        <f t="shared" si="0"/>
        <v>1.8636363636363635</v>
      </c>
      <c r="AA8" s="56">
        <f t="shared" si="1"/>
        <v>0.6212121212121212</v>
      </c>
      <c r="AB8">
        <v>3</v>
      </c>
    </row>
    <row r="9" spans="1:28" ht="31.5">
      <c r="A9" s="122" t="s">
        <v>140</v>
      </c>
      <c r="B9" s="34" t="s">
        <v>148</v>
      </c>
      <c r="C9" s="28" t="s">
        <v>155</v>
      </c>
      <c r="D9" s="55">
        <v>4</v>
      </c>
      <c r="E9" s="55">
        <v>4</v>
      </c>
      <c r="F9" s="55">
        <v>2</v>
      </c>
      <c r="G9" s="55">
        <v>1</v>
      </c>
      <c r="H9" s="55">
        <v>3</v>
      </c>
      <c r="I9" s="55">
        <v>4</v>
      </c>
      <c r="J9" s="55">
        <v>3</v>
      </c>
      <c r="K9" s="55">
        <v>3</v>
      </c>
      <c r="L9" s="55">
        <v>4</v>
      </c>
      <c r="M9" s="55">
        <v>4</v>
      </c>
      <c r="N9" s="55">
        <v>2</v>
      </c>
      <c r="O9" s="55">
        <v>4</v>
      </c>
      <c r="P9" s="55">
        <v>4</v>
      </c>
      <c r="Q9" s="55">
        <v>4</v>
      </c>
      <c r="R9" s="55">
        <v>4</v>
      </c>
      <c r="S9" s="55">
        <v>2</v>
      </c>
      <c r="T9" s="55">
        <v>4</v>
      </c>
      <c r="U9" s="55">
        <v>4</v>
      </c>
      <c r="V9" s="55">
        <v>2</v>
      </c>
      <c r="W9" s="55">
        <v>4</v>
      </c>
      <c r="X9" s="55">
        <v>4</v>
      </c>
      <c r="Y9" s="55">
        <v>2</v>
      </c>
      <c r="Z9" s="72">
        <f t="shared" si="0"/>
        <v>3.272727272727273</v>
      </c>
      <c r="AA9" s="56">
        <f t="shared" si="1"/>
        <v>0.8181818181818182</v>
      </c>
      <c r="AB9">
        <v>4</v>
      </c>
    </row>
    <row r="10" spans="1:28" ht="31.5">
      <c r="A10" s="123"/>
      <c r="B10" s="34" t="s">
        <v>149</v>
      </c>
      <c r="C10" s="28">
        <v>4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0</v>
      </c>
      <c r="L10" s="55">
        <v>1</v>
      </c>
      <c r="M10" s="55">
        <v>1</v>
      </c>
      <c r="N10" s="55">
        <v>1</v>
      </c>
      <c r="O10" s="55">
        <v>1</v>
      </c>
      <c r="P10" s="55">
        <v>1</v>
      </c>
      <c r="Q10" s="55">
        <v>1</v>
      </c>
      <c r="R10" s="55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55">
        <v>1</v>
      </c>
      <c r="Y10" s="55">
        <v>1</v>
      </c>
      <c r="Z10" s="72">
        <f t="shared" si="0"/>
        <v>0.9545454545454546</v>
      </c>
      <c r="AA10" s="56">
        <f t="shared" si="1"/>
        <v>0.9545454545454546</v>
      </c>
      <c r="AB10">
        <v>1</v>
      </c>
    </row>
    <row r="11" spans="1:28" ht="31.5">
      <c r="A11" s="123"/>
      <c r="B11" s="34" t="s">
        <v>150</v>
      </c>
      <c r="C11" s="28">
        <v>10</v>
      </c>
      <c r="D11" s="55">
        <v>3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>
        <v>2</v>
      </c>
      <c r="K11" s="55">
        <v>2</v>
      </c>
      <c r="L11" s="55">
        <v>3</v>
      </c>
      <c r="M11" s="55">
        <v>2</v>
      </c>
      <c r="N11" s="55">
        <v>2</v>
      </c>
      <c r="O11" s="55">
        <v>2</v>
      </c>
      <c r="P11" s="55">
        <v>0</v>
      </c>
      <c r="Q11" s="55">
        <v>2</v>
      </c>
      <c r="R11" s="55">
        <v>3</v>
      </c>
      <c r="S11" s="55">
        <v>2</v>
      </c>
      <c r="T11" s="55">
        <v>3</v>
      </c>
      <c r="U11" s="55">
        <v>1</v>
      </c>
      <c r="V11" s="55">
        <v>1</v>
      </c>
      <c r="W11" s="55">
        <v>3</v>
      </c>
      <c r="X11" s="55">
        <v>3</v>
      </c>
      <c r="Y11" s="55">
        <v>1</v>
      </c>
      <c r="Z11" s="72">
        <f t="shared" si="0"/>
        <v>1.8636363636363635</v>
      </c>
      <c r="AA11" s="56">
        <f t="shared" si="1"/>
        <v>0.6212121212121212</v>
      </c>
      <c r="AB11">
        <v>3</v>
      </c>
    </row>
    <row r="12" spans="1:28" ht="31.5">
      <c r="A12" s="123"/>
      <c r="B12" s="34" t="s">
        <v>151</v>
      </c>
      <c r="C12" s="28" t="s">
        <v>156</v>
      </c>
      <c r="D12" s="55">
        <v>7</v>
      </c>
      <c r="E12" s="55">
        <v>7</v>
      </c>
      <c r="F12" s="55">
        <v>5</v>
      </c>
      <c r="G12" s="55">
        <v>4</v>
      </c>
      <c r="H12" s="55">
        <v>6</v>
      </c>
      <c r="I12" s="55">
        <v>5</v>
      </c>
      <c r="J12" s="55">
        <v>5</v>
      </c>
      <c r="K12" s="55">
        <v>3</v>
      </c>
      <c r="L12" s="55">
        <v>7</v>
      </c>
      <c r="M12" s="55">
        <v>4</v>
      </c>
      <c r="N12" s="55">
        <v>7</v>
      </c>
      <c r="O12" s="55">
        <v>6</v>
      </c>
      <c r="P12" s="55">
        <v>4</v>
      </c>
      <c r="Q12" s="55">
        <v>4</v>
      </c>
      <c r="R12" s="55">
        <v>4</v>
      </c>
      <c r="S12" s="55">
        <v>0</v>
      </c>
      <c r="T12" s="55">
        <v>7</v>
      </c>
      <c r="U12" s="55">
        <v>5</v>
      </c>
      <c r="V12" s="55">
        <v>7</v>
      </c>
      <c r="W12" s="55">
        <v>5</v>
      </c>
      <c r="X12" s="55">
        <v>6</v>
      </c>
      <c r="Y12" s="55">
        <v>5</v>
      </c>
      <c r="Z12" s="72">
        <f t="shared" si="0"/>
        <v>5.136363636363637</v>
      </c>
      <c r="AA12" s="56">
        <f t="shared" si="1"/>
        <v>0.7337662337662338</v>
      </c>
      <c r="AB12">
        <v>7</v>
      </c>
    </row>
    <row r="13" spans="1:28" ht="25.5">
      <c r="A13" s="123"/>
      <c r="B13" s="34" t="s">
        <v>152</v>
      </c>
      <c r="C13" s="42" t="s">
        <v>157</v>
      </c>
      <c r="D13" s="55">
        <v>8</v>
      </c>
      <c r="E13" s="55">
        <v>8</v>
      </c>
      <c r="F13" s="55">
        <v>5</v>
      </c>
      <c r="G13" s="55">
        <v>3</v>
      </c>
      <c r="H13" s="55">
        <v>8</v>
      </c>
      <c r="I13" s="55">
        <v>7</v>
      </c>
      <c r="J13" s="55">
        <v>7</v>
      </c>
      <c r="K13" s="55">
        <v>6</v>
      </c>
      <c r="L13" s="55">
        <v>8</v>
      </c>
      <c r="M13" s="55">
        <v>8</v>
      </c>
      <c r="N13" s="55">
        <v>6</v>
      </c>
      <c r="O13" s="55">
        <v>8</v>
      </c>
      <c r="P13" s="55">
        <v>8</v>
      </c>
      <c r="Q13" s="55">
        <v>5</v>
      </c>
      <c r="R13" s="55">
        <v>5</v>
      </c>
      <c r="S13" s="55">
        <v>5</v>
      </c>
      <c r="T13" s="55">
        <v>8</v>
      </c>
      <c r="U13" s="55">
        <v>6</v>
      </c>
      <c r="V13" s="55">
        <v>6</v>
      </c>
      <c r="W13" s="55">
        <v>5</v>
      </c>
      <c r="X13" s="55">
        <v>8</v>
      </c>
      <c r="Y13" s="55">
        <v>7</v>
      </c>
      <c r="Z13" s="72">
        <f t="shared" si="0"/>
        <v>6.590909090909091</v>
      </c>
      <c r="AA13" s="56">
        <f t="shared" si="1"/>
        <v>0.8238636363636364</v>
      </c>
      <c r="AB13">
        <v>8</v>
      </c>
    </row>
    <row r="14" spans="1:28" ht="15.75">
      <c r="A14" s="124"/>
      <c r="B14" s="35" t="s">
        <v>153</v>
      </c>
      <c r="C14" s="28" t="s">
        <v>158</v>
      </c>
      <c r="D14" s="55">
        <v>2</v>
      </c>
      <c r="E14" s="55">
        <v>2</v>
      </c>
      <c r="F14" s="55">
        <v>2</v>
      </c>
      <c r="G14" s="55">
        <v>2</v>
      </c>
      <c r="H14" s="55">
        <v>1</v>
      </c>
      <c r="I14" s="55">
        <v>2</v>
      </c>
      <c r="J14" s="55">
        <v>2</v>
      </c>
      <c r="K14" s="55">
        <v>1</v>
      </c>
      <c r="L14" s="55">
        <v>2</v>
      </c>
      <c r="M14" s="55">
        <v>1</v>
      </c>
      <c r="N14" s="55">
        <v>1</v>
      </c>
      <c r="O14" s="55">
        <v>2</v>
      </c>
      <c r="P14" s="55">
        <v>1</v>
      </c>
      <c r="Q14" s="55">
        <v>1</v>
      </c>
      <c r="R14" s="55">
        <v>1</v>
      </c>
      <c r="S14" s="55">
        <v>1</v>
      </c>
      <c r="T14" s="55">
        <v>2</v>
      </c>
      <c r="U14" s="55">
        <v>2</v>
      </c>
      <c r="V14" s="55">
        <v>1</v>
      </c>
      <c r="W14" s="55">
        <v>1</v>
      </c>
      <c r="X14" s="55">
        <v>1</v>
      </c>
      <c r="Y14" s="55">
        <v>1</v>
      </c>
      <c r="Z14" s="72">
        <f t="shared" si="0"/>
        <v>1.4545454545454546</v>
      </c>
      <c r="AA14" s="56">
        <f t="shared" si="1"/>
        <v>0.7272727272727273</v>
      </c>
      <c r="AB14">
        <v>2</v>
      </c>
    </row>
    <row r="15" spans="1:28" ht="33" customHeight="1">
      <c r="A15" s="78" t="s">
        <v>154</v>
      </c>
      <c r="B15" s="41" t="s">
        <v>139</v>
      </c>
      <c r="C15" s="28">
        <v>14</v>
      </c>
      <c r="D15" s="55">
        <v>11</v>
      </c>
      <c r="E15" s="55">
        <v>11</v>
      </c>
      <c r="F15" s="55">
        <v>13</v>
      </c>
      <c r="G15" s="55">
        <v>12</v>
      </c>
      <c r="H15" s="55">
        <v>15</v>
      </c>
      <c r="I15" s="55">
        <v>9</v>
      </c>
      <c r="J15" s="55">
        <v>12</v>
      </c>
      <c r="K15" s="55">
        <v>9</v>
      </c>
      <c r="L15" s="55">
        <v>13</v>
      </c>
      <c r="M15" s="55">
        <v>9</v>
      </c>
      <c r="N15" s="55">
        <v>15</v>
      </c>
      <c r="O15" s="55">
        <v>13</v>
      </c>
      <c r="P15" s="55">
        <v>7</v>
      </c>
      <c r="Q15" s="55">
        <v>0</v>
      </c>
      <c r="R15" s="55">
        <v>0</v>
      </c>
      <c r="S15" s="55">
        <v>10</v>
      </c>
      <c r="T15" s="55">
        <v>14</v>
      </c>
      <c r="U15" s="55">
        <v>13</v>
      </c>
      <c r="V15" s="55">
        <v>7</v>
      </c>
      <c r="W15" s="55">
        <v>5</v>
      </c>
      <c r="X15" s="55">
        <v>8</v>
      </c>
      <c r="Y15" s="55">
        <v>11</v>
      </c>
      <c r="Z15" s="72">
        <f t="shared" si="0"/>
        <v>9.863636363636363</v>
      </c>
      <c r="AA15" s="56">
        <f t="shared" si="1"/>
        <v>0.6575757575757576</v>
      </c>
      <c r="AB15">
        <v>15</v>
      </c>
    </row>
    <row r="16" spans="1:28" ht="15.75">
      <c r="A16" s="127" t="s">
        <v>160</v>
      </c>
      <c r="B16" s="35" t="s">
        <v>138</v>
      </c>
      <c r="C16" s="28">
        <v>12</v>
      </c>
      <c r="D16" s="55">
        <v>6</v>
      </c>
      <c r="E16" s="55">
        <v>6</v>
      </c>
      <c r="F16" s="55">
        <v>4</v>
      </c>
      <c r="G16" s="55">
        <v>5</v>
      </c>
      <c r="H16" s="55">
        <v>5</v>
      </c>
      <c r="I16" s="55">
        <v>5</v>
      </c>
      <c r="J16" s="55">
        <v>4</v>
      </c>
      <c r="K16" s="55">
        <v>2</v>
      </c>
      <c r="L16" s="55">
        <v>6</v>
      </c>
      <c r="M16" s="55">
        <v>4</v>
      </c>
      <c r="N16" s="55">
        <v>5</v>
      </c>
      <c r="O16" s="55">
        <v>6</v>
      </c>
      <c r="P16" s="55">
        <v>4</v>
      </c>
      <c r="Q16" s="55">
        <v>3</v>
      </c>
      <c r="R16" s="55">
        <v>5</v>
      </c>
      <c r="S16" s="55">
        <v>4</v>
      </c>
      <c r="T16" s="55">
        <v>6</v>
      </c>
      <c r="U16" s="55">
        <v>5</v>
      </c>
      <c r="V16" s="55">
        <v>2</v>
      </c>
      <c r="W16" s="55">
        <v>4</v>
      </c>
      <c r="X16" s="55">
        <v>6</v>
      </c>
      <c r="Y16" s="55">
        <v>5</v>
      </c>
      <c r="Z16" s="72">
        <f t="shared" si="0"/>
        <v>4.636363636363637</v>
      </c>
      <c r="AA16" s="56">
        <f t="shared" si="1"/>
        <v>0.7727272727272728</v>
      </c>
      <c r="AB16">
        <v>6</v>
      </c>
    </row>
    <row r="17" spans="1:28" ht="15.75">
      <c r="A17" s="128"/>
      <c r="B17" s="35" t="s">
        <v>137</v>
      </c>
      <c r="C17" s="28">
        <v>12</v>
      </c>
      <c r="D17" s="55">
        <v>6</v>
      </c>
      <c r="E17" s="55">
        <v>6</v>
      </c>
      <c r="F17" s="55">
        <v>4</v>
      </c>
      <c r="G17" s="55">
        <v>5</v>
      </c>
      <c r="H17" s="55">
        <v>5</v>
      </c>
      <c r="I17" s="55">
        <v>5</v>
      </c>
      <c r="J17" s="55">
        <v>4</v>
      </c>
      <c r="K17" s="55">
        <v>2</v>
      </c>
      <c r="L17" s="55">
        <v>6</v>
      </c>
      <c r="M17" s="55">
        <v>4</v>
      </c>
      <c r="N17" s="55">
        <v>5</v>
      </c>
      <c r="O17" s="55">
        <v>6</v>
      </c>
      <c r="P17" s="55">
        <v>4</v>
      </c>
      <c r="Q17" s="55">
        <v>3</v>
      </c>
      <c r="R17" s="55">
        <v>5</v>
      </c>
      <c r="S17" s="55">
        <v>4</v>
      </c>
      <c r="T17" s="55">
        <v>6</v>
      </c>
      <c r="U17" s="55">
        <v>5</v>
      </c>
      <c r="V17" s="55">
        <v>2</v>
      </c>
      <c r="W17" s="55">
        <v>4</v>
      </c>
      <c r="X17" s="55">
        <v>6</v>
      </c>
      <c r="Y17" s="55">
        <v>5</v>
      </c>
      <c r="Z17" s="72">
        <f t="shared" si="0"/>
        <v>4.636363636363637</v>
      </c>
      <c r="AA17" s="56">
        <f t="shared" si="1"/>
        <v>0.7727272727272728</v>
      </c>
      <c r="AB17">
        <v>6</v>
      </c>
    </row>
    <row r="18" spans="1:28" ht="31.5">
      <c r="A18" s="129"/>
      <c r="B18" s="34" t="s">
        <v>136</v>
      </c>
      <c r="C18" s="28">
        <v>13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0</v>
      </c>
      <c r="J18" s="55">
        <v>0</v>
      </c>
      <c r="K18" s="55">
        <v>0</v>
      </c>
      <c r="L18" s="55">
        <v>2</v>
      </c>
      <c r="M18" s="55">
        <v>0</v>
      </c>
      <c r="N18" s="55">
        <v>2</v>
      </c>
      <c r="O18" s="55">
        <v>1</v>
      </c>
      <c r="P18" s="55">
        <v>0</v>
      </c>
      <c r="Q18" s="55">
        <v>0</v>
      </c>
      <c r="R18" s="55">
        <v>2</v>
      </c>
      <c r="S18" s="55">
        <v>2</v>
      </c>
      <c r="T18" s="55">
        <v>2</v>
      </c>
      <c r="U18" s="55">
        <v>0</v>
      </c>
      <c r="V18" s="55">
        <v>1</v>
      </c>
      <c r="W18" s="55">
        <v>1</v>
      </c>
      <c r="X18" s="55">
        <v>2</v>
      </c>
      <c r="Y18" s="55">
        <v>1</v>
      </c>
      <c r="Z18" s="72">
        <f t="shared" si="0"/>
        <v>1.1818181818181819</v>
      </c>
      <c r="AA18" s="56">
        <f t="shared" si="1"/>
        <v>0.5909090909090909</v>
      </c>
      <c r="AB18">
        <v>2</v>
      </c>
    </row>
    <row r="19" spans="1:27" ht="15.75">
      <c r="A19" s="3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8"/>
    </row>
    <row r="20" spans="4:2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5">
      <c r="B21" s="47" t="s">
        <v>216</v>
      </c>
      <c r="C21" s="21">
        <v>22</v>
      </c>
      <c r="D21" t="s">
        <v>241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4:26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4" ht="15" customHeight="1"/>
    <row r="25" ht="64.5" customHeight="1"/>
  </sheetData>
  <sheetProtection/>
  <mergeCells count="30">
    <mergeCell ref="A9:A14"/>
    <mergeCell ref="A16:A18"/>
    <mergeCell ref="V2:V3"/>
    <mergeCell ref="W2:W3"/>
    <mergeCell ref="X2:X3"/>
    <mergeCell ref="Y2:Y3"/>
    <mergeCell ref="L2:L3"/>
    <mergeCell ref="M2:M3"/>
    <mergeCell ref="N2:N3"/>
    <mergeCell ref="O2:O3"/>
    <mergeCell ref="Z2:AA2"/>
    <mergeCell ref="A4:A8"/>
    <mergeCell ref="P2:P3"/>
    <mergeCell ref="Q2:Q3"/>
    <mergeCell ref="R2:R3"/>
    <mergeCell ref="S2:S3"/>
    <mergeCell ref="T2:T3"/>
    <mergeCell ref="U2:U3"/>
    <mergeCell ref="J2:J3"/>
    <mergeCell ref="K2:K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view="pageLayout" workbookViewId="0" topLeftCell="A28">
      <selection activeCell="B38" sqref="B38:D39"/>
    </sheetView>
  </sheetViews>
  <sheetFormatPr defaultColWidth="9.140625" defaultRowHeight="15"/>
  <cols>
    <col min="1" max="1" width="13.140625" style="0" customWidth="1"/>
    <col min="2" max="2" width="23.28125" style="0" customWidth="1"/>
    <col min="3" max="3" width="5.00390625" style="0" customWidth="1"/>
    <col min="4" max="4" width="5.57421875" style="0" customWidth="1"/>
    <col min="5" max="26" width="4.28125" style="0" customWidth="1"/>
  </cols>
  <sheetData>
    <row r="1" spans="1:26" ht="15.75">
      <c r="A1" s="132" t="s">
        <v>203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 customHeight="1">
      <c r="A2" s="114" t="s">
        <v>161</v>
      </c>
      <c r="B2" s="114" t="s">
        <v>162</v>
      </c>
      <c r="C2" s="133" t="s">
        <v>97</v>
      </c>
      <c r="D2" s="134" t="s">
        <v>167</v>
      </c>
      <c r="E2" s="117" t="s">
        <v>36</v>
      </c>
      <c r="F2" s="119" t="s">
        <v>42</v>
      </c>
      <c r="G2" s="119" t="s">
        <v>43</v>
      </c>
      <c r="H2" s="119" t="s">
        <v>44</v>
      </c>
      <c r="I2" s="119" t="s">
        <v>45</v>
      </c>
      <c r="J2" s="119" t="s">
        <v>235</v>
      </c>
      <c r="K2" s="119" t="s">
        <v>46</v>
      </c>
      <c r="L2" s="119" t="s">
        <v>47</v>
      </c>
      <c r="M2" s="119" t="s">
        <v>48</v>
      </c>
      <c r="N2" s="119" t="s">
        <v>49</v>
      </c>
      <c r="O2" s="119" t="s">
        <v>50</v>
      </c>
      <c r="P2" s="119" t="s">
        <v>37</v>
      </c>
      <c r="Q2" s="125" t="s">
        <v>51</v>
      </c>
      <c r="R2" s="125" t="s">
        <v>52</v>
      </c>
      <c r="S2" s="125" t="s">
        <v>53</v>
      </c>
      <c r="T2" s="125" t="s">
        <v>92</v>
      </c>
      <c r="U2" s="125" t="s">
        <v>54</v>
      </c>
      <c r="V2" s="125" t="s">
        <v>55</v>
      </c>
      <c r="W2" s="125" t="s">
        <v>236</v>
      </c>
      <c r="X2" s="125" t="s">
        <v>56</v>
      </c>
      <c r="Y2" s="125" t="s">
        <v>57</v>
      </c>
      <c r="Z2" s="130" t="s">
        <v>58</v>
      </c>
    </row>
    <row r="3" spans="1:26" ht="64.5" customHeight="1">
      <c r="A3" s="114"/>
      <c r="B3" s="114"/>
      <c r="C3" s="133"/>
      <c r="D3" s="135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6"/>
      <c r="R3" s="126"/>
      <c r="S3" s="126"/>
      <c r="T3" s="126"/>
      <c r="U3" s="126"/>
      <c r="V3" s="126"/>
      <c r="W3" s="126"/>
      <c r="X3" s="126"/>
      <c r="Y3" s="126"/>
      <c r="Z3" s="131"/>
    </row>
    <row r="4" spans="1:26" ht="14.25" customHeight="1">
      <c r="A4" s="136" t="s">
        <v>163</v>
      </c>
      <c r="B4" s="61" t="s">
        <v>166</v>
      </c>
      <c r="C4" s="48">
        <v>1</v>
      </c>
      <c r="D4" s="46" t="s">
        <v>200</v>
      </c>
      <c r="E4" s="55">
        <v>179</v>
      </c>
      <c r="F4" s="55">
        <v>164</v>
      </c>
      <c r="G4" s="55">
        <v>161</v>
      </c>
      <c r="H4" s="55">
        <v>172</v>
      </c>
      <c r="I4" s="55">
        <v>201</v>
      </c>
      <c r="J4" s="55">
        <v>186</v>
      </c>
      <c r="K4" s="55">
        <v>168</v>
      </c>
      <c r="L4" s="55">
        <v>159</v>
      </c>
      <c r="M4" s="55">
        <v>237</v>
      </c>
      <c r="N4" s="55">
        <v>163</v>
      </c>
      <c r="O4" s="68">
        <v>189</v>
      </c>
      <c r="P4" s="55">
        <v>193</v>
      </c>
      <c r="Q4" s="68">
        <v>165</v>
      </c>
      <c r="R4" s="68">
        <v>238</v>
      </c>
      <c r="S4" s="55">
        <v>241</v>
      </c>
      <c r="T4" s="55">
        <v>174</v>
      </c>
      <c r="U4" s="55">
        <v>239</v>
      </c>
      <c r="V4" s="55">
        <v>174</v>
      </c>
      <c r="W4" s="55">
        <v>168</v>
      </c>
      <c r="X4" s="55">
        <v>171</v>
      </c>
      <c r="Y4" s="55">
        <v>205</v>
      </c>
      <c r="Z4" s="55">
        <v>174</v>
      </c>
    </row>
    <row r="5" spans="1:26" ht="25.5">
      <c r="A5" s="137"/>
      <c r="B5" s="61" t="s">
        <v>168</v>
      </c>
      <c r="C5" s="49" t="s">
        <v>201</v>
      </c>
      <c r="D5" s="50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68">
        <v>1</v>
      </c>
      <c r="P5" s="55">
        <v>1</v>
      </c>
      <c r="Q5" s="68">
        <v>1</v>
      </c>
      <c r="R5" s="68">
        <v>1</v>
      </c>
      <c r="S5" s="55">
        <v>0</v>
      </c>
      <c r="T5" s="55">
        <v>0</v>
      </c>
      <c r="U5" s="55">
        <v>1</v>
      </c>
      <c r="V5" s="55">
        <v>1</v>
      </c>
      <c r="W5" s="55">
        <v>1</v>
      </c>
      <c r="X5" s="55">
        <v>1</v>
      </c>
      <c r="Y5" s="55">
        <v>1</v>
      </c>
      <c r="Z5" s="55">
        <v>1</v>
      </c>
    </row>
    <row r="6" spans="1:26" ht="25.5">
      <c r="A6" s="137"/>
      <c r="B6" s="61" t="s">
        <v>169</v>
      </c>
      <c r="C6" s="48">
        <v>2</v>
      </c>
      <c r="D6" s="50">
        <v>1</v>
      </c>
      <c r="E6" s="55">
        <v>1</v>
      </c>
      <c r="F6" s="55">
        <v>1</v>
      </c>
      <c r="G6" s="55">
        <v>0</v>
      </c>
      <c r="H6" s="55">
        <v>1</v>
      </c>
      <c r="I6" s="55">
        <v>1</v>
      </c>
      <c r="J6" s="55">
        <v>1</v>
      </c>
      <c r="K6" s="55">
        <v>1</v>
      </c>
      <c r="L6" s="55">
        <v>0</v>
      </c>
      <c r="M6" s="55">
        <v>1</v>
      </c>
      <c r="N6" s="55">
        <v>0</v>
      </c>
      <c r="O6" s="68">
        <v>0</v>
      </c>
      <c r="P6" s="55">
        <v>1</v>
      </c>
      <c r="Q6" s="68">
        <v>0</v>
      </c>
      <c r="R6" s="68">
        <v>0</v>
      </c>
      <c r="S6" s="55">
        <v>1</v>
      </c>
      <c r="T6" s="55">
        <v>0</v>
      </c>
      <c r="U6" s="55">
        <v>1</v>
      </c>
      <c r="V6" s="55">
        <v>1</v>
      </c>
      <c r="W6" s="55">
        <v>0</v>
      </c>
      <c r="X6" s="55">
        <v>1</v>
      </c>
      <c r="Y6" s="55">
        <v>1</v>
      </c>
      <c r="Z6" s="55">
        <v>0</v>
      </c>
    </row>
    <row r="7" spans="1:26" ht="25.5">
      <c r="A7" s="138"/>
      <c r="B7" s="61" t="s">
        <v>170</v>
      </c>
      <c r="C7" s="48">
        <v>3</v>
      </c>
      <c r="D7" s="50">
        <v>1</v>
      </c>
      <c r="E7" s="55">
        <v>1</v>
      </c>
      <c r="F7" s="55">
        <v>1</v>
      </c>
      <c r="G7" s="55">
        <v>1</v>
      </c>
      <c r="H7" s="55">
        <v>0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68">
        <v>1</v>
      </c>
      <c r="P7" s="55">
        <v>1</v>
      </c>
      <c r="Q7" s="68">
        <v>1</v>
      </c>
      <c r="R7" s="68">
        <v>1</v>
      </c>
      <c r="S7" s="55">
        <v>1</v>
      </c>
      <c r="T7" s="55">
        <v>0</v>
      </c>
      <c r="U7" s="55">
        <v>1</v>
      </c>
      <c r="V7" s="55">
        <v>1</v>
      </c>
      <c r="W7" s="55">
        <v>1</v>
      </c>
      <c r="X7" s="55">
        <v>1</v>
      </c>
      <c r="Y7" s="55">
        <v>1</v>
      </c>
      <c r="Z7" s="55">
        <v>0</v>
      </c>
    </row>
    <row r="8" spans="1:26" ht="15">
      <c r="A8" s="139" t="s">
        <v>164</v>
      </c>
      <c r="B8" s="61" t="s">
        <v>171</v>
      </c>
      <c r="C8" s="48" t="s">
        <v>204</v>
      </c>
      <c r="D8" s="50">
        <v>1</v>
      </c>
      <c r="E8" s="55">
        <v>1</v>
      </c>
      <c r="F8" s="55">
        <v>0</v>
      </c>
      <c r="G8" s="55">
        <v>0</v>
      </c>
      <c r="H8" s="55">
        <v>1</v>
      </c>
      <c r="I8" s="55">
        <v>1</v>
      </c>
      <c r="J8" s="55">
        <v>0</v>
      </c>
      <c r="K8" s="55">
        <v>0</v>
      </c>
      <c r="L8" s="55">
        <v>0</v>
      </c>
      <c r="M8" s="55">
        <v>1</v>
      </c>
      <c r="N8" s="55">
        <v>1</v>
      </c>
      <c r="O8" s="68">
        <v>1</v>
      </c>
      <c r="P8" s="55">
        <v>0</v>
      </c>
      <c r="Q8" s="68">
        <v>1</v>
      </c>
      <c r="R8" s="68">
        <v>0</v>
      </c>
      <c r="S8" s="55">
        <v>0</v>
      </c>
      <c r="T8" s="55">
        <v>0</v>
      </c>
      <c r="U8" s="55">
        <v>1</v>
      </c>
      <c r="V8" s="55">
        <v>0</v>
      </c>
      <c r="W8" s="55">
        <v>1</v>
      </c>
      <c r="X8" s="55">
        <v>1</v>
      </c>
      <c r="Y8" s="55">
        <v>1</v>
      </c>
      <c r="Z8" s="55">
        <v>0</v>
      </c>
    </row>
    <row r="9" spans="1:26" ht="25.5">
      <c r="A9" s="140"/>
      <c r="B9" s="61" t="s">
        <v>172</v>
      </c>
      <c r="C9" s="48" t="s">
        <v>205</v>
      </c>
      <c r="D9" s="50">
        <v>1</v>
      </c>
      <c r="E9" s="55">
        <v>1</v>
      </c>
      <c r="F9" s="55">
        <v>1</v>
      </c>
      <c r="G9" s="55">
        <v>1</v>
      </c>
      <c r="H9" s="55">
        <v>1</v>
      </c>
      <c r="I9" s="55">
        <v>0</v>
      </c>
      <c r="J9" s="55">
        <v>1</v>
      </c>
      <c r="K9" s="55">
        <v>1</v>
      </c>
      <c r="L9" s="55">
        <v>0</v>
      </c>
      <c r="M9" s="55">
        <v>1</v>
      </c>
      <c r="N9" s="55">
        <v>0</v>
      </c>
      <c r="O9" s="68">
        <v>1</v>
      </c>
      <c r="P9" s="55">
        <v>1</v>
      </c>
      <c r="Q9" s="68">
        <v>0</v>
      </c>
      <c r="R9" s="68">
        <v>0</v>
      </c>
      <c r="S9" s="55">
        <v>1</v>
      </c>
      <c r="T9" s="55">
        <v>0</v>
      </c>
      <c r="U9" s="55">
        <v>1</v>
      </c>
      <c r="V9" s="55">
        <v>1</v>
      </c>
      <c r="W9" s="55">
        <v>1</v>
      </c>
      <c r="X9" s="55">
        <v>1</v>
      </c>
      <c r="Y9" s="55">
        <v>1</v>
      </c>
      <c r="Z9" s="55">
        <v>1</v>
      </c>
    </row>
    <row r="10" spans="1:26" ht="15">
      <c r="A10" s="141"/>
      <c r="B10" s="62" t="s">
        <v>173</v>
      </c>
      <c r="C10" s="51" t="s">
        <v>206</v>
      </c>
      <c r="D10" s="50">
        <v>1</v>
      </c>
      <c r="E10" s="55">
        <v>1</v>
      </c>
      <c r="F10" s="55">
        <v>1</v>
      </c>
      <c r="G10" s="55">
        <v>1</v>
      </c>
      <c r="H10" s="55">
        <v>0</v>
      </c>
      <c r="I10" s="55">
        <v>1</v>
      </c>
      <c r="J10" s="55">
        <v>1</v>
      </c>
      <c r="K10" s="55">
        <v>1</v>
      </c>
      <c r="L10" s="55">
        <v>0</v>
      </c>
      <c r="M10" s="55">
        <v>1</v>
      </c>
      <c r="N10" s="55">
        <v>0</v>
      </c>
      <c r="O10" s="68">
        <v>1</v>
      </c>
      <c r="P10" s="55">
        <v>1</v>
      </c>
      <c r="Q10" s="68">
        <v>0</v>
      </c>
      <c r="R10" s="68">
        <v>0</v>
      </c>
      <c r="S10" s="55">
        <v>1</v>
      </c>
      <c r="T10" s="55">
        <v>0</v>
      </c>
      <c r="U10" s="55">
        <v>1</v>
      </c>
      <c r="V10" s="55">
        <v>1</v>
      </c>
      <c r="W10" s="55">
        <v>1</v>
      </c>
      <c r="X10" s="55">
        <v>1</v>
      </c>
      <c r="Y10" s="55">
        <v>1</v>
      </c>
      <c r="Z10" s="55">
        <v>1</v>
      </c>
    </row>
    <row r="11" spans="1:26" ht="25.5">
      <c r="A11" s="140"/>
      <c r="B11" s="62" t="s">
        <v>174</v>
      </c>
      <c r="C11" s="51">
        <v>5</v>
      </c>
      <c r="D11" s="50">
        <v>3</v>
      </c>
      <c r="E11" s="55">
        <v>3</v>
      </c>
      <c r="F11" s="55">
        <v>3</v>
      </c>
      <c r="G11" s="55">
        <v>2</v>
      </c>
      <c r="H11" s="55">
        <v>1</v>
      </c>
      <c r="I11" s="55">
        <v>3</v>
      </c>
      <c r="J11" s="55">
        <v>2</v>
      </c>
      <c r="K11" s="55">
        <v>2</v>
      </c>
      <c r="L11" s="55">
        <v>2</v>
      </c>
      <c r="M11" s="55">
        <v>2</v>
      </c>
      <c r="N11" s="55">
        <v>2</v>
      </c>
      <c r="O11" s="68">
        <v>3</v>
      </c>
      <c r="P11" s="55">
        <v>3</v>
      </c>
      <c r="Q11" s="68">
        <v>2</v>
      </c>
      <c r="R11" s="68">
        <v>3</v>
      </c>
      <c r="S11" s="55">
        <v>2</v>
      </c>
      <c r="T11" s="55">
        <v>0</v>
      </c>
      <c r="U11" s="55">
        <v>3</v>
      </c>
      <c r="V11" s="55">
        <v>2</v>
      </c>
      <c r="W11" s="55">
        <v>3</v>
      </c>
      <c r="X11" s="55">
        <v>2</v>
      </c>
      <c r="Y11" s="55">
        <v>3</v>
      </c>
      <c r="Z11" s="55">
        <v>2</v>
      </c>
    </row>
    <row r="12" spans="1:26" ht="12.75" customHeight="1">
      <c r="A12" s="140"/>
      <c r="B12" s="62" t="s">
        <v>175</v>
      </c>
      <c r="C12" s="51" t="s">
        <v>207</v>
      </c>
      <c r="D12" s="50">
        <v>1</v>
      </c>
      <c r="E12" s="55">
        <v>1</v>
      </c>
      <c r="F12" s="55">
        <v>1</v>
      </c>
      <c r="G12" s="55">
        <v>0</v>
      </c>
      <c r="H12" s="55">
        <v>1</v>
      </c>
      <c r="I12" s="55">
        <v>1</v>
      </c>
      <c r="J12" s="55">
        <v>1</v>
      </c>
      <c r="K12" s="55">
        <v>0</v>
      </c>
      <c r="L12" s="55">
        <v>1</v>
      </c>
      <c r="M12" s="55">
        <v>1</v>
      </c>
      <c r="N12" s="55">
        <v>1</v>
      </c>
      <c r="O12" s="68">
        <v>1</v>
      </c>
      <c r="P12" s="55">
        <v>1</v>
      </c>
      <c r="Q12" s="68">
        <v>0</v>
      </c>
      <c r="R12" s="68">
        <v>0</v>
      </c>
      <c r="S12" s="55">
        <v>1</v>
      </c>
      <c r="T12" s="55">
        <v>1</v>
      </c>
      <c r="U12" s="55">
        <v>1</v>
      </c>
      <c r="V12" s="55">
        <v>1</v>
      </c>
      <c r="W12" s="55">
        <v>1</v>
      </c>
      <c r="X12" s="55">
        <v>1</v>
      </c>
      <c r="Y12" s="55">
        <v>1</v>
      </c>
      <c r="Z12" s="55">
        <v>0</v>
      </c>
    </row>
    <row r="13" spans="1:26" ht="12.75" customHeight="1">
      <c r="A13" s="140"/>
      <c r="B13" s="62" t="s">
        <v>176</v>
      </c>
      <c r="C13" s="51" t="s">
        <v>208</v>
      </c>
      <c r="D13" s="50">
        <v>1</v>
      </c>
      <c r="E13" s="55">
        <v>1</v>
      </c>
      <c r="F13" s="55">
        <v>1</v>
      </c>
      <c r="G13" s="55">
        <v>1</v>
      </c>
      <c r="H13" s="55">
        <v>0</v>
      </c>
      <c r="I13" s="55">
        <v>0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68">
        <v>0</v>
      </c>
      <c r="P13" s="55">
        <v>0</v>
      </c>
      <c r="Q13" s="68">
        <v>1</v>
      </c>
      <c r="R13" s="68">
        <v>1</v>
      </c>
      <c r="S13" s="55">
        <v>0</v>
      </c>
      <c r="T13" s="55">
        <v>0</v>
      </c>
      <c r="U13" s="55">
        <v>1</v>
      </c>
      <c r="V13" s="55">
        <v>0</v>
      </c>
      <c r="W13" s="55">
        <v>1</v>
      </c>
      <c r="X13" s="55">
        <v>1</v>
      </c>
      <c r="Y13" s="55">
        <v>0</v>
      </c>
      <c r="Z13" s="55">
        <v>0</v>
      </c>
    </row>
    <row r="14" spans="1:26" ht="25.5">
      <c r="A14" s="142"/>
      <c r="B14" s="62" t="s">
        <v>177</v>
      </c>
      <c r="C14" s="51" t="s">
        <v>209</v>
      </c>
      <c r="D14" s="50">
        <v>1</v>
      </c>
      <c r="E14" s="55">
        <v>1</v>
      </c>
      <c r="F14" s="55">
        <v>1</v>
      </c>
      <c r="G14" s="55">
        <v>0</v>
      </c>
      <c r="H14" s="55">
        <v>0</v>
      </c>
      <c r="I14" s="55">
        <v>1</v>
      </c>
      <c r="J14" s="55">
        <v>0</v>
      </c>
      <c r="K14" s="55">
        <v>0</v>
      </c>
      <c r="L14" s="55">
        <v>1</v>
      </c>
      <c r="M14" s="55">
        <v>1</v>
      </c>
      <c r="N14" s="55">
        <v>0</v>
      </c>
      <c r="O14" s="68">
        <v>1</v>
      </c>
      <c r="P14" s="55">
        <v>0</v>
      </c>
      <c r="Q14" s="68">
        <v>0</v>
      </c>
      <c r="R14" s="68">
        <v>0</v>
      </c>
      <c r="S14" s="55">
        <v>0</v>
      </c>
      <c r="T14" s="55">
        <v>1</v>
      </c>
      <c r="U14" s="55">
        <v>1</v>
      </c>
      <c r="V14" s="55">
        <v>0</v>
      </c>
      <c r="W14" s="55">
        <v>1</v>
      </c>
      <c r="X14" s="55">
        <v>0</v>
      </c>
      <c r="Y14" s="55">
        <v>1</v>
      </c>
      <c r="Z14" s="55">
        <v>1</v>
      </c>
    </row>
    <row r="15" spans="1:26" ht="63.75">
      <c r="A15" s="139" t="s">
        <v>165</v>
      </c>
      <c r="B15" s="63" t="s">
        <v>178</v>
      </c>
      <c r="C15" s="51">
        <v>4</v>
      </c>
      <c r="D15" s="50">
        <v>1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0</v>
      </c>
      <c r="M15" s="55">
        <v>1</v>
      </c>
      <c r="N15" s="55">
        <v>1</v>
      </c>
      <c r="O15" s="68">
        <v>1</v>
      </c>
      <c r="P15" s="55">
        <v>1</v>
      </c>
      <c r="Q15" s="68">
        <v>1</v>
      </c>
      <c r="R15" s="68">
        <v>1</v>
      </c>
      <c r="S15" s="55">
        <v>1</v>
      </c>
      <c r="T15" s="55">
        <v>1</v>
      </c>
      <c r="U15" s="55">
        <v>1</v>
      </c>
      <c r="V15" s="55">
        <v>1</v>
      </c>
      <c r="W15" s="55">
        <v>1</v>
      </c>
      <c r="X15" s="55">
        <v>1</v>
      </c>
      <c r="Y15" s="55">
        <v>1</v>
      </c>
      <c r="Z15" s="55">
        <v>1</v>
      </c>
    </row>
    <row r="16" spans="1:26" ht="38.25">
      <c r="A16" s="140"/>
      <c r="B16" s="62" t="s">
        <v>179</v>
      </c>
      <c r="C16" s="51" t="s">
        <v>210</v>
      </c>
      <c r="D16" s="50">
        <v>1</v>
      </c>
      <c r="E16" s="55">
        <v>1</v>
      </c>
      <c r="F16" s="55">
        <v>1</v>
      </c>
      <c r="G16" s="55">
        <v>1</v>
      </c>
      <c r="H16" s="55">
        <v>1</v>
      </c>
      <c r="I16" s="55">
        <v>0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68">
        <v>1</v>
      </c>
      <c r="P16" s="55">
        <v>1</v>
      </c>
      <c r="Q16" s="68">
        <v>1</v>
      </c>
      <c r="R16" s="68">
        <v>1</v>
      </c>
      <c r="S16" s="55">
        <v>0</v>
      </c>
      <c r="T16" s="55">
        <v>1</v>
      </c>
      <c r="U16" s="55">
        <v>1</v>
      </c>
      <c r="V16" s="55">
        <v>1</v>
      </c>
      <c r="W16" s="55">
        <v>1</v>
      </c>
      <c r="X16" s="55">
        <v>0</v>
      </c>
      <c r="Y16" s="55">
        <v>0</v>
      </c>
      <c r="Z16" s="55">
        <v>1</v>
      </c>
    </row>
    <row r="17" spans="1:26" ht="25.5">
      <c r="A17" s="140"/>
      <c r="B17" s="62" t="s">
        <v>180</v>
      </c>
      <c r="C17" s="51" t="s">
        <v>212</v>
      </c>
      <c r="D17" s="50">
        <v>1</v>
      </c>
      <c r="E17" s="55">
        <v>1</v>
      </c>
      <c r="F17" s="55">
        <v>1</v>
      </c>
      <c r="G17" s="55">
        <v>1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68">
        <v>1</v>
      </c>
      <c r="P17" s="55">
        <v>1</v>
      </c>
      <c r="Q17" s="68">
        <v>1</v>
      </c>
      <c r="R17" s="68">
        <v>1</v>
      </c>
      <c r="S17" s="55">
        <v>1</v>
      </c>
      <c r="T17" s="55">
        <v>0</v>
      </c>
      <c r="U17" s="55">
        <v>1</v>
      </c>
      <c r="V17" s="55">
        <v>1</v>
      </c>
      <c r="W17" s="55">
        <v>1</v>
      </c>
      <c r="X17" s="55">
        <v>1</v>
      </c>
      <c r="Y17" s="55">
        <v>1</v>
      </c>
      <c r="Z17" s="55">
        <v>1</v>
      </c>
    </row>
    <row r="18" spans="1:26" ht="15">
      <c r="A18" s="140"/>
      <c r="B18" s="62" t="s">
        <v>181</v>
      </c>
      <c r="C18" s="51" t="s">
        <v>211</v>
      </c>
      <c r="D18" s="50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0</v>
      </c>
      <c r="M18" s="55">
        <v>1</v>
      </c>
      <c r="N18" s="55">
        <v>1</v>
      </c>
      <c r="O18" s="68">
        <v>1</v>
      </c>
      <c r="P18" s="55">
        <v>1</v>
      </c>
      <c r="Q18" s="68">
        <v>1</v>
      </c>
      <c r="R18" s="68">
        <v>1</v>
      </c>
      <c r="S18" s="55">
        <v>1</v>
      </c>
      <c r="T18" s="55">
        <v>1</v>
      </c>
      <c r="U18" s="55">
        <v>1</v>
      </c>
      <c r="V18" s="55">
        <v>1</v>
      </c>
      <c r="W18" s="55">
        <v>1</v>
      </c>
      <c r="X18" s="55">
        <v>1</v>
      </c>
      <c r="Y18" s="55">
        <v>1</v>
      </c>
      <c r="Z18" s="55">
        <v>1</v>
      </c>
    </row>
    <row r="19" spans="1:26" ht="25.5">
      <c r="A19" s="142"/>
      <c r="B19" s="63" t="s">
        <v>182</v>
      </c>
      <c r="C19" s="51">
        <v>8</v>
      </c>
      <c r="D19" s="50">
        <v>3</v>
      </c>
      <c r="E19" s="55">
        <v>3</v>
      </c>
      <c r="F19" s="55">
        <v>3</v>
      </c>
      <c r="G19" s="55">
        <v>3</v>
      </c>
      <c r="H19" s="55">
        <v>0</v>
      </c>
      <c r="I19" s="55">
        <v>3</v>
      </c>
      <c r="J19" s="55">
        <v>2</v>
      </c>
      <c r="K19" s="55">
        <v>3</v>
      </c>
      <c r="L19" s="55">
        <v>2</v>
      </c>
      <c r="M19" s="55">
        <v>3</v>
      </c>
      <c r="N19" s="55">
        <v>3</v>
      </c>
      <c r="O19" s="68">
        <v>2</v>
      </c>
      <c r="P19" s="55">
        <v>3</v>
      </c>
      <c r="Q19" s="68">
        <v>3</v>
      </c>
      <c r="R19" s="68">
        <v>3</v>
      </c>
      <c r="S19" s="55">
        <v>3</v>
      </c>
      <c r="T19" s="55">
        <v>3</v>
      </c>
      <c r="U19" s="55">
        <v>2</v>
      </c>
      <c r="V19" s="55">
        <v>3</v>
      </c>
      <c r="W19" s="55">
        <v>3</v>
      </c>
      <c r="X19" s="55">
        <v>3</v>
      </c>
      <c r="Y19" s="55">
        <v>3</v>
      </c>
      <c r="Z19" s="55">
        <v>2</v>
      </c>
    </row>
    <row r="20" spans="1:26" ht="38.25">
      <c r="A20" s="64" t="s">
        <v>184</v>
      </c>
      <c r="B20" s="65" t="s">
        <v>183</v>
      </c>
      <c r="C20" s="51">
        <v>9</v>
      </c>
      <c r="D20" s="50">
        <v>3</v>
      </c>
      <c r="E20" s="55">
        <v>3</v>
      </c>
      <c r="F20" s="55">
        <v>3</v>
      </c>
      <c r="G20" s="55">
        <v>1</v>
      </c>
      <c r="H20" s="55">
        <v>1</v>
      </c>
      <c r="I20" s="55">
        <v>2</v>
      </c>
      <c r="J20" s="55">
        <v>3</v>
      </c>
      <c r="K20" s="55">
        <v>2</v>
      </c>
      <c r="L20" s="55">
        <v>2</v>
      </c>
      <c r="M20" s="55">
        <v>3</v>
      </c>
      <c r="N20" s="55">
        <v>3</v>
      </c>
      <c r="O20" s="68">
        <v>1</v>
      </c>
      <c r="P20" s="55">
        <v>3</v>
      </c>
      <c r="Q20" s="68">
        <v>3</v>
      </c>
      <c r="R20" s="68">
        <v>3</v>
      </c>
      <c r="S20" s="55">
        <v>3</v>
      </c>
      <c r="T20" s="55">
        <v>2</v>
      </c>
      <c r="U20" s="55">
        <v>3</v>
      </c>
      <c r="V20" s="55">
        <v>3</v>
      </c>
      <c r="W20" s="55">
        <v>1</v>
      </c>
      <c r="X20" s="55">
        <v>3</v>
      </c>
      <c r="Y20" s="55">
        <v>3</v>
      </c>
      <c r="Z20" s="55">
        <v>2</v>
      </c>
    </row>
    <row r="21" spans="1:26" ht="15">
      <c r="A21" s="143" t="s">
        <v>185</v>
      </c>
      <c r="B21" s="144"/>
      <c r="C21" s="54"/>
      <c r="D21" s="28">
        <v>22</v>
      </c>
      <c r="E21" s="55">
        <f>SUM(E5:E20)</f>
        <v>22</v>
      </c>
      <c r="F21" s="55">
        <f aca="true" t="shared" si="0" ref="F21:Z21">SUM(F5:F20)</f>
        <v>21</v>
      </c>
      <c r="G21" s="55">
        <f t="shared" si="0"/>
        <v>15</v>
      </c>
      <c r="H21" s="55">
        <f t="shared" si="0"/>
        <v>10</v>
      </c>
      <c r="I21" s="55">
        <f t="shared" si="0"/>
        <v>18</v>
      </c>
      <c r="J21" s="55">
        <f t="shared" si="0"/>
        <v>18</v>
      </c>
      <c r="K21" s="55">
        <f t="shared" si="0"/>
        <v>17</v>
      </c>
      <c r="L21" s="55">
        <f t="shared" si="0"/>
        <v>13</v>
      </c>
      <c r="M21" s="55">
        <f t="shared" si="0"/>
        <v>21</v>
      </c>
      <c r="N21" s="55">
        <f t="shared" si="0"/>
        <v>17</v>
      </c>
      <c r="O21" s="55">
        <f t="shared" si="0"/>
        <v>17</v>
      </c>
      <c r="P21" s="55">
        <f t="shared" si="0"/>
        <v>19</v>
      </c>
      <c r="Q21" s="68">
        <f t="shared" si="0"/>
        <v>16</v>
      </c>
      <c r="R21" s="68">
        <f t="shared" si="0"/>
        <v>16</v>
      </c>
      <c r="S21" s="55">
        <f t="shared" si="0"/>
        <v>16</v>
      </c>
      <c r="T21" s="55">
        <f t="shared" si="0"/>
        <v>10</v>
      </c>
      <c r="U21" s="55">
        <f t="shared" si="0"/>
        <v>21</v>
      </c>
      <c r="V21" s="55">
        <f t="shared" si="0"/>
        <v>18</v>
      </c>
      <c r="W21" s="55">
        <f t="shared" si="0"/>
        <v>19</v>
      </c>
      <c r="X21" s="55">
        <f>SUM(X5:X20)</f>
        <v>19</v>
      </c>
      <c r="Y21" s="55">
        <f>SUM(Y5:Y20)</f>
        <v>20</v>
      </c>
      <c r="Z21" s="55">
        <f t="shared" si="0"/>
        <v>14</v>
      </c>
    </row>
    <row r="22" spans="1:26" ht="15">
      <c r="A22" s="143" t="s">
        <v>186</v>
      </c>
      <c r="B22" s="144"/>
      <c r="C22" s="54"/>
      <c r="D22" s="28"/>
      <c r="E22" s="70">
        <f aca="true" t="shared" si="1" ref="E22:Z22">E21/$D$21</f>
        <v>1</v>
      </c>
      <c r="F22" s="70">
        <f t="shared" si="1"/>
        <v>0.9545454545454546</v>
      </c>
      <c r="G22" s="70">
        <f t="shared" si="1"/>
        <v>0.6818181818181818</v>
      </c>
      <c r="H22" s="70">
        <f t="shared" si="1"/>
        <v>0.45454545454545453</v>
      </c>
      <c r="I22" s="70">
        <f t="shared" si="1"/>
        <v>0.8181818181818182</v>
      </c>
      <c r="J22" s="70">
        <f t="shared" si="1"/>
        <v>0.8181818181818182</v>
      </c>
      <c r="K22" s="70">
        <f t="shared" si="1"/>
        <v>0.7727272727272727</v>
      </c>
      <c r="L22" s="70">
        <f t="shared" si="1"/>
        <v>0.5909090909090909</v>
      </c>
      <c r="M22" s="70">
        <f t="shared" si="1"/>
        <v>0.9545454545454546</v>
      </c>
      <c r="N22" s="70">
        <f t="shared" si="1"/>
        <v>0.7727272727272727</v>
      </c>
      <c r="O22" s="70">
        <f t="shared" si="1"/>
        <v>0.7727272727272727</v>
      </c>
      <c r="P22" s="70">
        <f t="shared" si="1"/>
        <v>0.8636363636363636</v>
      </c>
      <c r="Q22" s="71">
        <f t="shared" si="1"/>
        <v>0.7272727272727273</v>
      </c>
      <c r="R22" s="71">
        <f t="shared" si="1"/>
        <v>0.7272727272727273</v>
      </c>
      <c r="S22" s="70">
        <f t="shared" si="1"/>
        <v>0.7272727272727273</v>
      </c>
      <c r="T22" s="70">
        <f t="shared" si="1"/>
        <v>0.45454545454545453</v>
      </c>
      <c r="U22" s="70">
        <f t="shared" si="1"/>
        <v>0.9545454545454546</v>
      </c>
      <c r="V22" s="70">
        <f t="shared" si="1"/>
        <v>0.8181818181818182</v>
      </c>
      <c r="W22" s="70">
        <f t="shared" si="1"/>
        <v>0.8636363636363636</v>
      </c>
      <c r="X22" s="70">
        <f>X21/$D$21</f>
        <v>0.8636363636363636</v>
      </c>
      <c r="Y22" s="70">
        <f>Y21/$D$21</f>
        <v>0.9090909090909091</v>
      </c>
      <c r="Z22" s="70">
        <f t="shared" si="1"/>
        <v>0.6363636363636364</v>
      </c>
    </row>
    <row r="23" spans="1:26" ht="26.25">
      <c r="A23" s="145" t="s">
        <v>196</v>
      </c>
      <c r="B23" s="66" t="s">
        <v>187</v>
      </c>
      <c r="C23" s="51" t="s">
        <v>213</v>
      </c>
      <c r="D23" s="50">
        <v>2</v>
      </c>
      <c r="E23" s="55">
        <v>2</v>
      </c>
      <c r="F23" s="55">
        <v>2</v>
      </c>
      <c r="G23" s="55">
        <v>2</v>
      </c>
      <c r="H23" s="55">
        <v>2</v>
      </c>
      <c r="I23" s="55">
        <v>2</v>
      </c>
      <c r="J23" s="55">
        <v>2</v>
      </c>
      <c r="K23" s="55">
        <v>2</v>
      </c>
      <c r="L23" s="55">
        <v>1</v>
      </c>
      <c r="M23" s="55">
        <v>2</v>
      </c>
      <c r="N23" s="55">
        <v>1</v>
      </c>
      <c r="O23" s="68">
        <v>2</v>
      </c>
      <c r="P23" s="55">
        <v>2</v>
      </c>
      <c r="Q23" s="68">
        <v>2</v>
      </c>
      <c r="R23" s="68">
        <v>2</v>
      </c>
      <c r="S23" s="55">
        <v>2</v>
      </c>
      <c r="T23" s="55">
        <v>2</v>
      </c>
      <c r="U23" s="55">
        <v>1</v>
      </c>
      <c r="V23" s="55">
        <v>2</v>
      </c>
      <c r="W23" s="55">
        <v>1</v>
      </c>
      <c r="X23" s="55">
        <v>2</v>
      </c>
      <c r="Y23" s="55">
        <v>2</v>
      </c>
      <c r="Z23" s="55">
        <v>2</v>
      </c>
    </row>
    <row r="24" spans="1:26" ht="15">
      <c r="A24" s="146"/>
      <c r="B24" s="66" t="s">
        <v>188</v>
      </c>
      <c r="C24" s="51" t="s">
        <v>214</v>
      </c>
      <c r="D24" s="50">
        <v>2</v>
      </c>
      <c r="E24" s="55">
        <v>2</v>
      </c>
      <c r="F24" s="55">
        <v>2</v>
      </c>
      <c r="G24" s="55">
        <v>1</v>
      </c>
      <c r="H24" s="55">
        <v>2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68">
        <v>1</v>
      </c>
      <c r="P24" s="55">
        <v>2</v>
      </c>
      <c r="Q24" s="68">
        <v>1</v>
      </c>
      <c r="R24" s="68">
        <v>1</v>
      </c>
      <c r="S24" s="55">
        <v>1</v>
      </c>
      <c r="T24" s="55">
        <v>0</v>
      </c>
      <c r="U24" s="55">
        <v>2</v>
      </c>
      <c r="V24" s="55">
        <v>1</v>
      </c>
      <c r="W24" s="55">
        <v>0</v>
      </c>
      <c r="X24" s="55">
        <v>1</v>
      </c>
      <c r="Y24" s="55">
        <v>2</v>
      </c>
      <c r="Z24" s="55">
        <v>2</v>
      </c>
    </row>
    <row r="25" spans="1:26" ht="39">
      <c r="A25" s="145" t="s">
        <v>197</v>
      </c>
      <c r="B25" s="66" t="s">
        <v>189</v>
      </c>
      <c r="C25" s="51" t="s">
        <v>215</v>
      </c>
      <c r="D25" s="50">
        <v>2</v>
      </c>
      <c r="E25" s="55">
        <v>2</v>
      </c>
      <c r="F25" s="55">
        <v>2</v>
      </c>
      <c r="G25" s="55">
        <v>1</v>
      </c>
      <c r="H25" s="55">
        <v>1</v>
      </c>
      <c r="I25" s="55">
        <v>2</v>
      </c>
      <c r="J25" s="55">
        <v>2</v>
      </c>
      <c r="K25" s="55">
        <v>1</v>
      </c>
      <c r="L25" s="55">
        <v>0</v>
      </c>
      <c r="M25" s="55">
        <v>2</v>
      </c>
      <c r="N25" s="55">
        <v>2</v>
      </c>
      <c r="O25" s="68">
        <v>2</v>
      </c>
      <c r="P25" s="55">
        <v>2</v>
      </c>
      <c r="Q25" s="68">
        <v>1</v>
      </c>
      <c r="R25" s="68">
        <v>0</v>
      </c>
      <c r="S25" s="55">
        <v>2</v>
      </c>
      <c r="T25" s="55">
        <v>2</v>
      </c>
      <c r="U25" s="55">
        <v>2</v>
      </c>
      <c r="V25" s="55">
        <v>2</v>
      </c>
      <c r="W25" s="55">
        <v>1</v>
      </c>
      <c r="X25" s="55">
        <v>1</v>
      </c>
      <c r="Y25" s="55">
        <v>2</v>
      </c>
      <c r="Z25" s="55">
        <v>1</v>
      </c>
    </row>
    <row r="26" spans="1:26" ht="54.75" customHeight="1">
      <c r="A26" s="146"/>
      <c r="B26" s="66" t="s">
        <v>190</v>
      </c>
      <c r="C26" s="51">
        <v>13</v>
      </c>
      <c r="D26" s="50">
        <v>2</v>
      </c>
      <c r="E26" s="55">
        <v>2</v>
      </c>
      <c r="F26" s="55">
        <v>1</v>
      </c>
      <c r="G26" s="55">
        <v>2</v>
      </c>
      <c r="H26" s="55">
        <v>2</v>
      </c>
      <c r="I26" s="55">
        <v>2</v>
      </c>
      <c r="J26" s="55">
        <v>0</v>
      </c>
      <c r="K26" s="55">
        <v>0</v>
      </c>
      <c r="L26" s="55">
        <v>0</v>
      </c>
      <c r="M26" s="55">
        <v>1</v>
      </c>
      <c r="N26" s="55">
        <v>0</v>
      </c>
      <c r="O26" s="68">
        <v>2</v>
      </c>
      <c r="P26" s="55">
        <v>1</v>
      </c>
      <c r="Q26" s="68">
        <v>0</v>
      </c>
      <c r="R26" s="68">
        <v>0</v>
      </c>
      <c r="S26" s="55">
        <v>2</v>
      </c>
      <c r="T26" s="55">
        <v>2</v>
      </c>
      <c r="U26" s="55">
        <v>2</v>
      </c>
      <c r="V26" s="55">
        <v>0</v>
      </c>
      <c r="W26" s="55">
        <v>1</v>
      </c>
      <c r="X26" s="55">
        <v>1</v>
      </c>
      <c r="Y26" s="55">
        <v>2</v>
      </c>
      <c r="Z26" s="55">
        <v>1</v>
      </c>
    </row>
    <row r="27" spans="1:26" ht="39">
      <c r="A27" s="42" t="s">
        <v>198</v>
      </c>
      <c r="B27" s="66" t="s">
        <v>191</v>
      </c>
      <c r="C27" s="51">
        <v>11</v>
      </c>
      <c r="D27" s="50">
        <v>3</v>
      </c>
      <c r="E27" s="55">
        <v>3</v>
      </c>
      <c r="F27" s="55">
        <v>3</v>
      </c>
      <c r="G27" s="55">
        <v>0</v>
      </c>
      <c r="H27" s="55">
        <v>2</v>
      </c>
      <c r="I27" s="55">
        <v>3</v>
      </c>
      <c r="J27" s="55">
        <v>3</v>
      </c>
      <c r="K27" s="55">
        <v>2</v>
      </c>
      <c r="L27" s="55">
        <v>3</v>
      </c>
      <c r="M27" s="55">
        <v>3</v>
      </c>
      <c r="N27" s="55">
        <v>3</v>
      </c>
      <c r="O27" s="68">
        <v>2</v>
      </c>
      <c r="P27" s="55">
        <v>3</v>
      </c>
      <c r="Q27" s="68">
        <v>3</v>
      </c>
      <c r="R27" s="68">
        <v>0</v>
      </c>
      <c r="S27" s="55">
        <v>2</v>
      </c>
      <c r="T27" s="55">
        <v>1</v>
      </c>
      <c r="U27" s="55">
        <v>3</v>
      </c>
      <c r="V27" s="55">
        <v>1</v>
      </c>
      <c r="W27" s="55">
        <v>1</v>
      </c>
      <c r="X27" s="55">
        <v>3</v>
      </c>
      <c r="Y27" s="55">
        <v>3</v>
      </c>
      <c r="Z27" s="55">
        <v>3</v>
      </c>
    </row>
    <row r="28" spans="1:26" ht="51.75">
      <c r="A28" s="42" t="s">
        <v>199</v>
      </c>
      <c r="B28" s="66" t="s">
        <v>192</v>
      </c>
      <c r="C28" s="51">
        <v>10</v>
      </c>
      <c r="D28" s="50">
        <v>3</v>
      </c>
      <c r="E28" s="55">
        <v>3</v>
      </c>
      <c r="F28" s="55">
        <v>3</v>
      </c>
      <c r="G28" s="55">
        <v>1</v>
      </c>
      <c r="H28" s="55">
        <v>1</v>
      </c>
      <c r="I28" s="55">
        <v>1</v>
      </c>
      <c r="J28" s="55">
        <v>0</v>
      </c>
      <c r="K28" s="55">
        <v>2</v>
      </c>
      <c r="L28" s="55">
        <v>2</v>
      </c>
      <c r="M28" s="55">
        <v>3</v>
      </c>
      <c r="N28" s="55">
        <v>2</v>
      </c>
      <c r="O28" s="68">
        <v>2</v>
      </c>
      <c r="P28" s="55">
        <v>2</v>
      </c>
      <c r="Q28" s="68">
        <v>0</v>
      </c>
      <c r="R28" s="68">
        <v>2</v>
      </c>
      <c r="S28" s="55">
        <v>3</v>
      </c>
      <c r="T28" s="55">
        <v>2</v>
      </c>
      <c r="U28" s="55">
        <v>1</v>
      </c>
      <c r="V28" s="55">
        <v>1</v>
      </c>
      <c r="W28" s="55">
        <v>1</v>
      </c>
      <c r="X28" s="55">
        <v>3</v>
      </c>
      <c r="Y28" s="55">
        <v>3</v>
      </c>
      <c r="Z28" s="55">
        <v>1</v>
      </c>
    </row>
    <row r="29" spans="1:26" ht="16.5" customHeight="1">
      <c r="A29" s="42" t="s">
        <v>195</v>
      </c>
      <c r="B29" s="67" t="s">
        <v>193</v>
      </c>
      <c r="C29" s="51">
        <v>14</v>
      </c>
      <c r="D29" s="50" t="s">
        <v>34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8"/>
      <c r="P29" s="55"/>
      <c r="Q29" s="68"/>
      <c r="R29" s="68"/>
      <c r="S29" s="55"/>
      <c r="T29" s="55"/>
      <c r="U29" s="55"/>
      <c r="V29" s="55"/>
      <c r="W29" s="55"/>
      <c r="X29" s="55"/>
      <c r="Y29" s="55"/>
      <c r="Z29" s="55"/>
    </row>
    <row r="30" spans="1:26" ht="15">
      <c r="A30" s="147" t="s">
        <v>194</v>
      </c>
      <c r="B30" s="148"/>
      <c r="C30" s="52"/>
      <c r="D30" s="50">
        <v>14</v>
      </c>
      <c r="E30" s="55">
        <f>SUM(E23:E28)</f>
        <v>14</v>
      </c>
      <c r="F30" s="55">
        <f aca="true" t="shared" si="2" ref="F30:Z30">SUM(F23:F28)</f>
        <v>13</v>
      </c>
      <c r="G30" s="55">
        <f t="shared" si="2"/>
        <v>7</v>
      </c>
      <c r="H30" s="55">
        <f t="shared" si="2"/>
        <v>10</v>
      </c>
      <c r="I30" s="55">
        <f t="shared" si="2"/>
        <v>11</v>
      </c>
      <c r="J30" s="55">
        <f t="shared" si="2"/>
        <v>8</v>
      </c>
      <c r="K30" s="55">
        <f t="shared" si="2"/>
        <v>8</v>
      </c>
      <c r="L30" s="55">
        <f t="shared" si="2"/>
        <v>7</v>
      </c>
      <c r="M30" s="55">
        <f t="shared" si="2"/>
        <v>12</v>
      </c>
      <c r="N30" s="55">
        <f t="shared" si="2"/>
        <v>9</v>
      </c>
      <c r="O30" s="55">
        <f t="shared" si="2"/>
        <v>11</v>
      </c>
      <c r="P30" s="55">
        <f t="shared" si="2"/>
        <v>12</v>
      </c>
      <c r="Q30" s="68">
        <f t="shared" si="2"/>
        <v>7</v>
      </c>
      <c r="R30" s="68">
        <f t="shared" si="2"/>
        <v>5</v>
      </c>
      <c r="S30" s="55">
        <f t="shared" si="2"/>
        <v>12</v>
      </c>
      <c r="T30" s="55">
        <f t="shared" si="2"/>
        <v>9</v>
      </c>
      <c r="U30" s="55">
        <f t="shared" si="2"/>
        <v>11</v>
      </c>
      <c r="V30" s="55">
        <f t="shared" si="2"/>
        <v>7</v>
      </c>
      <c r="W30" s="55">
        <f t="shared" si="2"/>
        <v>5</v>
      </c>
      <c r="X30" s="55">
        <f>SUM(X23:X28)</f>
        <v>11</v>
      </c>
      <c r="Y30" s="55">
        <f>SUM(Y23:Y28)</f>
        <v>14</v>
      </c>
      <c r="Z30" s="55">
        <f t="shared" si="2"/>
        <v>10</v>
      </c>
    </row>
    <row r="31" spans="1:26" ht="15">
      <c r="A31" s="149" t="s">
        <v>186</v>
      </c>
      <c r="B31" s="150"/>
      <c r="C31" s="53"/>
      <c r="D31" s="50"/>
      <c r="E31" s="70">
        <f>E30/$D$30</f>
        <v>1</v>
      </c>
      <c r="F31" s="70">
        <f aca="true" t="shared" si="3" ref="F31:Z31">F30/$D$30</f>
        <v>0.9285714285714286</v>
      </c>
      <c r="G31" s="70">
        <f t="shared" si="3"/>
        <v>0.5</v>
      </c>
      <c r="H31" s="70">
        <f t="shared" si="3"/>
        <v>0.7142857142857143</v>
      </c>
      <c r="I31" s="70">
        <f t="shared" si="3"/>
        <v>0.7857142857142857</v>
      </c>
      <c r="J31" s="70">
        <f t="shared" si="3"/>
        <v>0.5714285714285714</v>
      </c>
      <c r="K31" s="70">
        <f t="shared" si="3"/>
        <v>0.5714285714285714</v>
      </c>
      <c r="L31" s="70">
        <f t="shared" si="3"/>
        <v>0.5</v>
      </c>
      <c r="M31" s="70">
        <f t="shared" si="3"/>
        <v>0.8571428571428571</v>
      </c>
      <c r="N31" s="70">
        <f t="shared" si="3"/>
        <v>0.6428571428571429</v>
      </c>
      <c r="O31" s="70">
        <f t="shared" si="3"/>
        <v>0.7857142857142857</v>
      </c>
      <c r="P31" s="70">
        <f t="shared" si="3"/>
        <v>0.8571428571428571</v>
      </c>
      <c r="Q31" s="71">
        <f t="shared" si="3"/>
        <v>0.5</v>
      </c>
      <c r="R31" s="71">
        <f t="shared" si="3"/>
        <v>0.35714285714285715</v>
      </c>
      <c r="S31" s="70">
        <f t="shared" si="3"/>
        <v>0.8571428571428571</v>
      </c>
      <c r="T31" s="70">
        <f t="shared" si="3"/>
        <v>0.6428571428571429</v>
      </c>
      <c r="U31" s="70">
        <f t="shared" si="3"/>
        <v>0.7857142857142857</v>
      </c>
      <c r="V31" s="70">
        <f t="shared" si="3"/>
        <v>0.5</v>
      </c>
      <c r="W31" s="70">
        <f t="shared" si="3"/>
        <v>0.35714285714285715</v>
      </c>
      <c r="X31" s="70">
        <f>X30/$D$30</f>
        <v>0.7857142857142857</v>
      </c>
      <c r="Y31" s="70">
        <f>Y30/$D$30</f>
        <v>1</v>
      </c>
      <c r="Z31" s="70">
        <f t="shared" si="3"/>
        <v>0.7142857142857143</v>
      </c>
    </row>
    <row r="32" spans="1:26" ht="16.5" customHeight="1">
      <c r="A32" s="36"/>
      <c r="B32" s="37" t="s">
        <v>40</v>
      </c>
      <c r="C32" s="43"/>
      <c r="D32" s="38"/>
      <c r="E32" s="55" t="str">
        <f>IF(E38&lt;50%,"н",IF(E38&lt;65%,"д-",IF(E38&lt;80%,"д",IF(E38&lt;95%,"д+","в"))))</f>
        <v>в</v>
      </c>
      <c r="F32" s="55" t="str">
        <f aca="true" t="shared" si="4" ref="F32:Z32">IF(F38&lt;50%,"н",IF(F38&lt;65%,"д-",IF(F38&lt;80%,"д",IF(F38&lt;95%,"д+","в"))))</f>
        <v>д+</v>
      </c>
      <c r="G32" s="55" t="str">
        <f t="shared" si="4"/>
        <v>д-</v>
      </c>
      <c r="H32" s="55" t="str">
        <f t="shared" si="4"/>
        <v>д-</v>
      </c>
      <c r="I32" s="55" t="str">
        <f t="shared" si="4"/>
        <v>д+</v>
      </c>
      <c r="J32" s="55" t="str">
        <f t="shared" si="4"/>
        <v>д</v>
      </c>
      <c r="K32" s="55" t="str">
        <f t="shared" si="4"/>
        <v>д</v>
      </c>
      <c r="L32" s="55" t="str">
        <f t="shared" si="4"/>
        <v>д-</v>
      </c>
      <c r="M32" s="55" t="str">
        <f t="shared" si="4"/>
        <v>д+</v>
      </c>
      <c r="N32" s="55" t="str">
        <f t="shared" si="4"/>
        <v>д</v>
      </c>
      <c r="O32" s="55" t="str">
        <f t="shared" si="4"/>
        <v>д</v>
      </c>
      <c r="P32" s="55" t="str">
        <f t="shared" si="4"/>
        <v>д+</v>
      </c>
      <c r="Q32" s="55" t="str">
        <f t="shared" si="4"/>
        <v>д-</v>
      </c>
      <c r="R32" s="55" t="str">
        <f t="shared" si="4"/>
        <v>д-</v>
      </c>
      <c r="S32" s="55" t="str">
        <f t="shared" si="4"/>
        <v>д</v>
      </c>
      <c r="T32" s="55" t="str">
        <f t="shared" si="4"/>
        <v>д-</v>
      </c>
      <c r="U32" s="55" t="str">
        <f t="shared" si="4"/>
        <v>д+</v>
      </c>
      <c r="V32" s="55" t="str">
        <f t="shared" si="4"/>
        <v>д</v>
      </c>
      <c r="W32" s="55" t="str">
        <f t="shared" si="4"/>
        <v>д</v>
      </c>
      <c r="X32" s="55" t="str">
        <f t="shared" si="4"/>
        <v>д+</v>
      </c>
      <c r="Y32" s="55" t="s">
        <v>243</v>
      </c>
      <c r="Z32" s="55" t="str">
        <f t="shared" si="4"/>
        <v>д</v>
      </c>
    </row>
    <row r="33" spans="1:26" ht="15.75">
      <c r="A33" s="36"/>
      <c r="B33" s="37" t="s">
        <v>41</v>
      </c>
      <c r="C33" s="43"/>
      <c r="D33" s="38"/>
      <c r="E33" s="55">
        <f>IF(E37&lt;18,2,IF(E37&lt;25,3,IF(E37&lt;32,4,5)))</f>
        <v>5</v>
      </c>
      <c r="F33" s="55">
        <f aca="true" t="shared" si="5" ref="F33:Z33">IF(F37&lt;18,2,IF(F37&lt;25,3,IF(F37&lt;32,4,5)))</f>
        <v>5</v>
      </c>
      <c r="G33" s="55">
        <f t="shared" si="5"/>
        <v>3</v>
      </c>
      <c r="H33" s="55">
        <f t="shared" si="5"/>
        <v>3</v>
      </c>
      <c r="I33" s="55">
        <f t="shared" si="5"/>
        <v>4</v>
      </c>
      <c r="J33" s="55">
        <f t="shared" si="5"/>
        <v>4</v>
      </c>
      <c r="K33" s="55">
        <f t="shared" si="5"/>
        <v>4</v>
      </c>
      <c r="L33" s="55">
        <f t="shared" si="5"/>
        <v>3</v>
      </c>
      <c r="M33" s="55">
        <f t="shared" si="5"/>
        <v>5</v>
      </c>
      <c r="N33" s="55">
        <f t="shared" si="5"/>
        <v>4</v>
      </c>
      <c r="O33" s="55">
        <f t="shared" si="5"/>
        <v>4</v>
      </c>
      <c r="P33" s="55">
        <f t="shared" si="5"/>
        <v>4</v>
      </c>
      <c r="Q33" s="55">
        <f t="shared" si="5"/>
        <v>3</v>
      </c>
      <c r="R33" s="55">
        <f t="shared" si="5"/>
        <v>3</v>
      </c>
      <c r="S33" s="55">
        <f t="shared" si="5"/>
        <v>4</v>
      </c>
      <c r="T33" s="55">
        <f t="shared" si="5"/>
        <v>3</v>
      </c>
      <c r="U33" s="55">
        <f t="shared" si="5"/>
        <v>5</v>
      </c>
      <c r="V33" s="55">
        <f t="shared" si="5"/>
        <v>4</v>
      </c>
      <c r="W33" s="55">
        <f t="shared" si="5"/>
        <v>3</v>
      </c>
      <c r="X33" s="55">
        <f t="shared" si="5"/>
        <v>4</v>
      </c>
      <c r="Y33" s="55">
        <f t="shared" si="5"/>
        <v>5</v>
      </c>
      <c r="Z33" s="55">
        <f t="shared" si="5"/>
        <v>3</v>
      </c>
    </row>
    <row r="34" spans="1:26" ht="73.5" customHeight="1">
      <c r="A34" s="36"/>
      <c r="B34" s="36"/>
      <c r="C34" s="36"/>
      <c r="D34" s="36"/>
      <c r="E34" s="117" t="s">
        <v>36</v>
      </c>
      <c r="F34" s="119" t="s">
        <v>42</v>
      </c>
      <c r="G34" s="119" t="s">
        <v>43</v>
      </c>
      <c r="H34" s="119" t="s">
        <v>44</v>
      </c>
      <c r="I34" s="119" t="s">
        <v>45</v>
      </c>
      <c r="J34" s="119" t="s">
        <v>235</v>
      </c>
      <c r="K34" s="119" t="s">
        <v>46</v>
      </c>
      <c r="L34" s="119" t="s">
        <v>47</v>
      </c>
      <c r="M34" s="119" t="s">
        <v>48</v>
      </c>
      <c r="N34" s="119" t="s">
        <v>49</v>
      </c>
      <c r="O34" s="119" t="s">
        <v>50</v>
      </c>
      <c r="P34" s="119" t="s">
        <v>37</v>
      </c>
      <c r="Q34" s="151" t="s">
        <v>51</v>
      </c>
      <c r="R34" s="151" t="s">
        <v>52</v>
      </c>
      <c r="S34" s="125" t="s">
        <v>53</v>
      </c>
      <c r="T34" s="125" t="s">
        <v>92</v>
      </c>
      <c r="U34" s="125" t="s">
        <v>54</v>
      </c>
      <c r="V34" s="125" t="s">
        <v>55</v>
      </c>
      <c r="W34" s="125" t="s">
        <v>236</v>
      </c>
      <c r="X34" s="125" t="s">
        <v>56</v>
      </c>
      <c r="Y34" s="125" t="s">
        <v>57</v>
      </c>
      <c r="Z34" s="130" t="s">
        <v>58</v>
      </c>
    </row>
    <row r="35" spans="1:26" ht="5.25" customHeight="1">
      <c r="A35" s="36"/>
      <c r="B35" s="36"/>
      <c r="C35" s="36"/>
      <c r="D35" s="36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52"/>
      <c r="R35" s="152"/>
      <c r="S35" s="126"/>
      <c r="T35" s="126"/>
      <c r="U35" s="126"/>
      <c r="V35" s="126"/>
      <c r="W35" s="126"/>
      <c r="X35" s="126"/>
      <c r="Y35" s="126"/>
      <c r="Z35" s="131"/>
    </row>
    <row r="36" spans="1:26" ht="5.25" customHeight="1">
      <c r="A36" s="3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>
      <c r="A37" s="36"/>
      <c r="B37" s="39"/>
      <c r="C37" s="39"/>
      <c r="D37" s="39"/>
      <c r="E37" s="39">
        <f>E21+E30</f>
        <v>36</v>
      </c>
      <c r="F37" s="39">
        <f aca="true" t="shared" si="6" ref="F37:Z37">F21+F30</f>
        <v>34</v>
      </c>
      <c r="G37" s="39">
        <f t="shared" si="6"/>
        <v>22</v>
      </c>
      <c r="H37" s="39">
        <f t="shared" si="6"/>
        <v>20</v>
      </c>
      <c r="I37" s="39">
        <f t="shared" si="6"/>
        <v>29</v>
      </c>
      <c r="J37" s="39">
        <f t="shared" si="6"/>
        <v>26</v>
      </c>
      <c r="K37" s="39">
        <f t="shared" si="6"/>
        <v>25</v>
      </c>
      <c r="L37" s="39">
        <f t="shared" si="6"/>
        <v>20</v>
      </c>
      <c r="M37" s="39">
        <f t="shared" si="6"/>
        <v>33</v>
      </c>
      <c r="N37" s="39">
        <f t="shared" si="6"/>
        <v>26</v>
      </c>
      <c r="O37" s="39">
        <f t="shared" si="6"/>
        <v>28</v>
      </c>
      <c r="P37" s="39">
        <f t="shared" si="6"/>
        <v>31</v>
      </c>
      <c r="Q37" s="39">
        <f t="shared" si="6"/>
        <v>23</v>
      </c>
      <c r="R37" s="39">
        <f t="shared" si="6"/>
        <v>21</v>
      </c>
      <c r="S37" s="39">
        <f t="shared" si="6"/>
        <v>28</v>
      </c>
      <c r="T37" s="39">
        <f t="shared" si="6"/>
        <v>19</v>
      </c>
      <c r="U37" s="39">
        <f t="shared" si="6"/>
        <v>32</v>
      </c>
      <c r="V37" s="39">
        <f t="shared" si="6"/>
        <v>25</v>
      </c>
      <c r="W37" s="39">
        <f t="shared" si="6"/>
        <v>24</v>
      </c>
      <c r="X37" s="39">
        <f t="shared" si="6"/>
        <v>30</v>
      </c>
      <c r="Y37" s="39">
        <f t="shared" si="6"/>
        <v>34</v>
      </c>
      <c r="Z37" s="39">
        <f t="shared" si="6"/>
        <v>24</v>
      </c>
    </row>
    <row r="38" spans="2:26" ht="15.75">
      <c r="B38" s="40" t="s">
        <v>250</v>
      </c>
      <c r="C38" s="40">
        <v>22</v>
      </c>
      <c r="D38" s="40" t="s">
        <v>249</v>
      </c>
      <c r="E38" s="9">
        <f>E37/36</f>
        <v>1</v>
      </c>
      <c r="F38" s="9">
        <f aca="true" t="shared" si="7" ref="F38:Z38">F37/36</f>
        <v>0.9444444444444444</v>
      </c>
      <c r="G38" s="9">
        <f t="shared" si="7"/>
        <v>0.6111111111111112</v>
      </c>
      <c r="H38" s="9">
        <f t="shared" si="7"/>
        <v>0.5555555555555556</v>
      </c>
      <c r="I38" s="9">
        <f t="shared" si="7"/>
        <v>0.8055555555555556</v>
      </c>
      <c r="J38" s="9">
        <f t="shared" si="7"/>
        <v>0.7222222222222222</v>
      </c>
      <c r="K38" s="9">
        <f t="shared" si="7"/>
        <v>0.6944444444444444</v>
      </c>
      <c r="L38" s="9">
        <f t="shared" si="7"/>
        <v>0.5555555555555556</v>
      </c>
      <c r="M38" s="9">
        <f t="shared" si="7"/>
        <v>0.9166666666666666</v>
      </c>
      <c r="N38" s="9">
        <f t="shared" si="7"/>
        <v>0.7222222222222222</v>
      </c>
      <c r="O38" s="9">
        <f t="shared" si="7"/>
        <v>0.7777777777777778</v>
      </c>
      <c r="P38" s="9">
        <f t="shared" si="7"/>
        <v>0.8611111111111112</v>
      </c>
      <c r="Q38" s="9">
        <f t="shared" si="7"/>
        <v>0.6388888888888888</v>
      </c>
      <c r="R38" s="9">
        <f t="shared" si="7"/>
        <v>0.5833333333333334</v>
      </c>
      <c r="S38" s="9">
        <f t="shared" si="7"/>
        <v>0.7777777777777778</v>
      </c>
      <c r="T38" s="9">
        <f t="shared" si="7"/>
        <v>0.5277777777777778</v>
      </c>
      <c r="U38" s="9">
        <f t="shared" si="7"/>
        <v>0.8888888888888888</v>
      </c>
      <c r="V38" s="9">
        <f t="shared" si="7"/>
        <v>0.6944444444444444</v>
      </c>
      <c r="W38" s="9">
        <f t="shared" si="7"/>
        <v>0.6666666666666666</v>
      </c>
      <c r="X38" s="9">
        <f t="shared" si="7"/>
        <v>0.8333333333333334</v>
      </c>
      <c r="Y38" s="9">
        <f t="shared" si="7"/>
        <v>0.9444444444444444</v>
      </c>
      <c r="Z38" s="9">
        <f t="shared" si="7"/>
        <v>0.6666666666666666</v>
      </c>
    </row>
    <row r="39" spans="2:26" ht="15">
      <c r="B39" s="10" t="s">
        <v>248</v>
      </c>
      <c r="C39" s="105">
        <f>SUM(E38:Z38)/C38</f>
        <v>0.7449494949494951</v>
      </c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2" spans="4:25" ht="93.75" customHeight="1">
      <c r="D42" s="117" t="s">
        <v>36</v>
      </c>
      <c r="E42" s="119" t="s">
        <v>42</v>
      </c>
      <c r="F42" s="119" t="s">
        <v>43</v>
      </c>
      <c r="G42" s="119" t="s">
        <v>44</v>
      </c>
      <c r="H42" s="119" t="s">
        <v>45</v>
      </c>
      <c r="I42" s="119" t="s">
        <v>235</v>
      </c>
      <c r="J42" s="119" t="s">
        <v>46</v>
      </c>
      <c r="K42" s="119" t="s">
        <v>47</v>
      </c>
      <c r="L42" s="119" t="s">
        <v>48</v>
      </c>
      <c r="M42" s="119" t="s">
        <v>49</v>
      </c>
      <c r="N42" s="119" t="s">
        <v>50</v>
      </c>
      <c r="O42" s="119" t="s">
        <v>37</v>
      </c>
      <c r="P42" s="125" t="s">
        <v>51</v>
      </c>
      <c r="Q42" s="125" t="s">
        <v>52</v>
      </c>
      <c r="R42" s="125" t="s">
        <v>53</v>
      </c>
      <c r="S42" s="125" t="s">
        <v>92</v>
      </c>
      <c r="T42" s="125" t="s">
        <v>54</v>
      </c>
      <c r="U42" s="125" t="s">
        <v>55</v>
      </c>
      <c r="V42" s="125" t="s">
        <v>236</v>
      </c>
      <c r="W42" s="125" t="s">
        <v>56</v>
      </c>
      <c r="X42" s="125" t="s">
        <v>57</v>
      </c>
      <c r="Y42" s="130" t="s">
        <v>58</v>
      </c>
    </row>
    <row r="43" spans="4:25" ht="15.75" thickBot="1">
      <c r="D43" s="11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6"/>
      <c r="Q43" s="126"/>
      <c r="R43" s="126"/>
      <c r="S43" s="126"/>
      <c r="T43" s="126"/>
      <c r="U43" s="126"/>
      <c r="V43" s="126"/>
      <c r="W43" s="126"/>
      <c r="X43" s="126"/>
      <c r="Y43" s="131"/>
    </row>
    <row r="44" spans="2:25" ht="15">
      <c r="B44" s="153" t="s">
        <v>218</v>
      </c>
      <c r="C44" s="57" t="s">
        <v>10</v>
      </c>
      <c r="D44" s="69">
        <f>(E8+E9+E10+E11+E12+E13+E14+E25+E26)/13</f>
        <v>1</v>
      </c>
      <c r="E44" s="69">
        <f aca="true" t="shared" si="8" ref="E44:Y44">(F8+F9+F10+F11+F12+F13+F14+F25+F26)/13</f>
        <v>0.8461538461538461</v>
      </c>
      <c r="F44" s="69">
        <f t="shared" si="8"/>
        <v>0.6153846153846154</v>
      </c>
      <c r="G44" s="69">
        <f t="shared" si="8"/>
        <v>0.5384615384615384</v>
      </c>
      <c r="H44" s="69">
        <f t="shared" si="8"/>
        <v>0.8461538461538461</v>
      </c>
      <c r="I44" s="69">
        <f t="shared" si="8"/>
        <v>0.6153846153846154</v>
      </c>
      <c r="J44" s="69">
        <f t="shared" si="8"/>
        <v>0.46153846153846156</v>
      </c>
      <c r="K44" s="69">
        <f t="shared" si="8"/>
        <v>0.38461538461538464</v>
      </c>
      <c r="L44" s="69">
        <f t="shared" si="8"/>
        <v>0.8461538461538461</v>
      </c>
      <c r="M44" s="69">
        <f t="shared" si="8"/>
        <v>0.5384615384615384</v>
      </c>
      <c r="N44" s="69">
        <f t="shared" si="8"/>
        <v>0.9230769230769231</v>
      </c>
      <c r="O44" s="69">
        <f t="shared" si="8"/>
        <v>0.6923076923076923</v>
      </c>
      <c r="P44" s="69">
        <f t="shared" si="8"/>
        <v>0.38461538461538464</v>
      </c>
      <c r="Q44" s="69">
        <f t="shared" si="8"/>
        <v>0.3076923076923077</v>
      </c>
      <c r="R44" s="69">
        <f t="shared" si="8"/>
        <v>0.6923076923076923</v>
      </c>
      <c r="S44" s="69">
        <f t="shared" si="8"/>
        <v>0.46153846153846156</v>
      </c>
      <c r="T44" s="69">
        <f t="shared" si="8"/>
        <v>1</v>
      </c>
      <c r="U44" s="69">
        <f t="shared" si="8"/>
        <v>0.5384615384615384</v>
      </c>
      <c r="V44" s="69">
        <f t="shared" si="8"/>
        <v>0.8461538461538461</v>
      </c>
      <c r="W44" s="69">
        <f t="shared" si="8"/>
        <v>0.6923076923076923</v>
      </c>
      <c r="X44" s="69">
        <f t="shared" si="8"/>
        <v>0.9230769230769231</v>
      </c>
      <c r="Y44" s="69">
        <f t="shared" si="8"/>
        <v>0.5384615384615384</v>
      </c>
    </row>
    <row r="45" spans="2:25" ht="15">
      <c r="B45" s="154"/>
      <c r="C45" s="21" t="s">
        <v>222</v>
      </c>
      <c r="D45" s="59" t="str">
        <f>IF(D44&lt;50%,"н",IF(D44&lt;65%,"д-",IF(D44&lt;80%,"д",IF(D44&lt;95%,"д+","в"))))</f>
        <v>в</v>
      </c>
      <c r="E45" s="59" t="str">
        <f aca="true" t="shared" si="9" ref="E45:Y45">IF(E44&lt;50%,"н",IF(E44&lt;65%,"д-",IF(E44&lt;80%,"д",IF(E44&lt;95%,"д+","в"))))</f>
        <v>д+</v>
      </c>
      <c r="F45" s="59" t="str">
        <f t="shared" si="9"/>
        <v>д-</v>
      </c>
      <c r="G45" s="59" t="str">
        <f t="shared" si="9"/>
        <v>д-</v>
      </c>
      <c r="H45" s="59" t="str">
        <f t="shared" si="9"/>
        <v>д+</v>
      </c>
      <c r="I45" s="59" t="str">
        <f t="shared" si="9"/>
        <v>д-</v>
      </c>
      <c r="J45" s="59" t="str">
        <f t="shared" si="9"/>
        <v>н</v>
      </c>
      <c r="K45" s="59" t="str">
        <f t="shared" si="9"/>
        <v>н</v>
      </c>
      <c r="L45" s="59" t="str">
        <f t="shared" si="9"/>
        <v>д+</v>
      </c>
      <c r="M45" s="59" t="str">
        <f t="shared" si="9"/>
        <v>д-</v>
      </c>
      <c r="N45" s="59" t="str">
        <f t="shared" si="9"/>
        <v>д+</v>
      </c>
      <c r="O45" s="59" t="str">
        <f t="shared" si="9"/>
        <v>д</v>
      </c>
      <c r="P45" s="59" t="str">
        <f t="shared" si="9"/>
        <v>н</v>
      </c>
      <c r="Q45" s="59" t="str">
        <f t="shared" si="9"/>
        <v>н</v>
      </c>
      <c r="R45" s="59" t="str">
        <f t="shared" si="9"/>
        <v>д</v>
      </c>
      <c r="S45" s="59" t="str">
        <f t="shared" si="9"/>
        <v>н</v>
      </c>
      <c r="T45" s="59" t="str">
        <f t="shared" si="9"/>
        <v>в</v>
      </c>
      <c r="U45" s="59" t="str">
        <f t="shared" si="9"/>
        <v>д-</v>
      </c>
      <c r="V45" s="59" t="str">
        <f t="shared" si="9"/>
        <v>д+</v>
      </c>
      <c r="W45" s="59" t="str">
        <f t="shared" si="9"/>
        <v>д</v>
      </c>
      <c r="X45" s="59" t="str">
        <f t="shared" si="9"/>
        <v>д+</v>
      </c>
      <c r="Y45" s="59" t="str">
        <f t="shared" si="9"/>
        <v>д-</v>
      </c>
    </row>
    <row r="46" spans="2:25" ht="15.75" thickBot="1">
      <c r="B46" s="155"/>
      <c r="C46" s="58" t="s">
        <v>223</v>
      </c>
      <c r="D46" s="60" t="str">
        <f>IF(D44&lt;50%,"2",IF(D44&lt;65%,"3",IF(D44&lt;85%,"4","5")))</f>
        <v>5</v>
      </c>
      <c r="E46" s="60" t="str">
        <f aca="true" t="shared" si="10" ref="E46:Y46">IF(E44&lt;50%,"2",IF(E44&lt;65%,"3",IF(E44&lt;85%,"4","5")))</f>
        <v>4</v>
      </c>
      <c r="F46" s="60" t="str">
        <f t="shared" si="10"/>
        <v>3</v>
      </c>
      <c r="G46" s="60" t="str">
        <f t="shared" si="10"/>
        <v>3</v>
      </c>
      <c r="H46" s="60" t="str">
        <f t="shared" si="10"/>
        <v>4</v>
      </c>
      <c r="I46" s="60" t="str">
        <f t="shared" si="10"/>
        <v>3</v>
      </c>
      <c r="J46" s="60" t="str">
        <f t="shared" si="10"/>
        <v>2</v>
      </c>
      <c r="K46" s="60" t="str">
        <f t="shared" si="10"/>
        <v>2</v>
      </c>
      <c r="L46" s="60" t="str">
        <f t="shared" si="10"/>
        <v>4</v>
      </c>
      <c r="M46" s="60" t="str">
        <f t="shared" si="10"/>
        <v>3</v>
      </c>
      <c r="N46" s="60" t="str">
        <f t="shared" si="10"/>
        <v>5</v>
      </c>
      <c r="O46" s="60" t="str">
        <f t="shared" si="10"/>
        <v>4</v>
      </c>
      <c r="P46" s="60" t="str">
        <f t="shared" si="10"/>
        <v>2</v>
      </c>
      <c r="Q46" s="60" t="str">
        <f t="shared" si="10"/>
        <v>2</v>
      </c>
      <c r="R46" s="60" t="str">
        <f t="shared" si="10"/>
        <v>4</v>
      </c>
      <c r="S46" s="60" t="str">
        <f t="shared" si="10"/>
        <v>2</v>
      </c>
      <c r="T46" s="60" t="str">
        <f t="shared" si="10"/>
        <v>5</v>
      </c>
      <c r="U46" s="60" t="str">
        <f t="shared" si="10"/>
        <v>3</v>
      </c>
      <c r="V46" s="60" t="str">
        <f t="shared" si="10"/>
        <v>4</v>
      </c>
      <c r="W46" s="60" t="str">
        <f t="shared" si="10"/>
        <v>4</v>
      </c>
      <c r="X46" s="60" t="str">
        <f t="shared" si="10"/>
        <v>5</v>
      </c>
      <c r="Y46" s="60" t="str">
        <f t="shared" si="10"/>
        <v>3</v>
      </c>
    </row>
    <row r="47" spans="2:25" ht="15">
      <c r="B47" s="153" t="s">
        <v>219</v>
      </c>
      <c r="C47" s="57" t="s">
        <v>10</v>
      </c>
      <c r="D47" s="69">
        <f>(E24+E23+E7+E6+E5)/7</f>
        <v>1</v>
      </c>
      <c r="E47" s="69">
        <f aca="true" t="shared" si="11" ref="E47:Y47">(F24+F23+F7+F6+F5)/7</f>
        <v>1</v>
      </c>
      <c r="F47" s="69">
        <f t="shared" si="11"/>
        <v>0.7142857142857143</v>
      </c>
      <c r="G47" s="69">
        <f t="shared" si="11"/>
        <v>0.8571428571428571</v>
      </c>
      <c r="H47" s="69">
        <f t="shared" si="11"/>
        <v>0.8571428571428571</v>
      </c>
      <c r="I47" s="69">
        <f t="shared" si="11"/>
        <v>0.8571428571428571</v>
      </c>
      <c r="J47" s="69">
        <f t="shared" si="11"/>
        <v>0.8571428571428571</v>
      </c>
      <c r="K47" s="69">
        <f t="shared" si="11"/>
        <v>0.5714285714285714</v>
      </c>
      <c r="L47" s="69">
        <f t="shared" si="11"/>
        <v>0.8571428571428571</v>
      </c>
      <c r="M47" s="69">
        <f t="shared" si="11"/>
        <v>0.5714285714285714</v>
      </c>
      <c r="N47" s="69">
        <f t="shared" si="11"/>
        <v>0.7142857142857143</v>
      </c>
      <c r="O47" s="69">
        <f t="shared" si="11"/>
        <v>1</v>
      </c>
      <c r="P47" s="69">
        <f t="shared" si="11"/>
        <v>0.7142857142857143</v>
      </c>
      <c r="Q47" s="69">
        <f t="shared" si="11"/>
        <v>0.7142857142857143</v>
      </c>
      <c r="R47" s="69">
        <f t="shared" si="11"/>
        <v>0.7142857142857143</v>
      </c>
      <c r="S47" s="69">
        <f t="shared" si="11"/>
        <v>0.2857142857142857</v>
      </c>
      <c r="T47" s="69">
        <f t="shared" si="11"/>
        <v>0.8571428571428571</v>
      </c>
      <c r="U47" s="69">
        <f t="shared" si="11"/>
        <v>0.8571428571428571</v>
      </c>
      <c r="V47" s="69">
        <f t="shared" si="11"/>
        <v>0.42857142857142855</v>
      </c>
      <c r="W47" s="69">
        <f t="shared" si="11"/>
        <v>0.8571428571428571</v>
      </c>
      <c r="X47" s="69">
        <f t="shared" si="11"/>
        <v>1</v>
      </c>
      <c r="Y47" s="69">
        <f t="shared" si="11"/>
        <v>0.7142857142857143</v>
      </c>
    </row>
    <row r="48" spans="2:25" ht="15">
      <c r="B48" s="154"/>
      <c r="C48" s="21" t="s">
        <v>222</v>
      </c>
      <c r="D48" s="59" t="str">
        <f>IF(D47&lt;50%,"н",IF(D47&lt;65%,"д-",IF(D47&lt;80%,"д",IF(D47&lt;95%,"д+","в"))))</f>
        <v>в</v>
      </c>
      <c r="E48" s="59" t="str">
        <f aca="true" t="shared" si="12" ref="E48:Y48">IF(E47&lt;50%,"н",IF(E47&lt;65%,"д-",IF(E47&lt;80%,"д",IF(E47&lt;95%,"д+","в"))))</f>
        <v>в</v>
      </c>
      <c r="F48" s="59" t="str">
        <f t="shared" si="12"/>
        <v>д</v>
      </c>
      <c r="G48" s="59" t="str">
        <f t="shared" si="12"/>
        <v>д+</v>
      </c>
      <c r="H48" s="59" t="str">
        <f t="shared" si="12"/>
        <v>д+</v>
      </c>
      <c r="I48" s="59" t="str">
        <f t="shared" si="12"/>
        <v>д+</v>
      </c>
      <c r="J48" s="59" t="str">
        <f t="shared" si="12"/>
        <v>д+</v>
      </c>
      <c r="K48" s="59" t="str">
        <f t="shared" si="12"/>
        <v>д-</v>
      </c>
      <c r="L48" s="59" t="str">
        <f t="shared" si="12"/>
        <v>д+</v>
      </c>
      <c r="M48" s="59" t="str">
        <f t="shared" si="12"/>
        <v>д-</v>
      </c>
      <c r="N48" s="59" t="str">
        <f t="shared" si="12"/>
        <v>д</v>
      </c>
      <c r="O48" s="59" t="str">
        <f t="shared" si="12"/>
        <v>в</v>
      </c>
      <c r="P48" s="59" t="str">
        <f t="shared" si="12"/>
        <v>д</v>
      </c>
      <c r="Q48" s="59" t="str">
        <f t="shared" si="12"/>
        <v>д</v>
      </c>
      <c r="R48" s="59" t="str">
        <f t="shared" si="12"/>
        <v>д</v>
      </c>
      <c r="S48" s="59" t="str">
        <f t="shared" si="12"/>
        <v>н</v>
      </c>
      <c r="T48" s="59" t="str">
        <f t="shared" si="12"/>
        <v>д+</v>
      </c>
      <c r="U48" s="59" t="str">
        <f t="shared" si="12"/>
        <v>д+</v>
      </c>
      <c r="V48" s="59" t="str">
        <f t="shared" si="12"/>
        <v>н</v>
      </c>
      <c r="W48" s="59" t="str">
        <f t="shared" si="12"/>
        <v>д+</v>
      </c>
      <c r="X48" s="59" t="str">
        <f t="shared" si="12"/>
        <v>в</v>
      </c>
      <c r="Y48" s="59" t="str">
        <f t="shared" si="12"/>
        <v>д</v>
      </c>
    </row>
    <row r="49" spans="2:25" ht="15.75" thickBot="1">
      <c r="B49" s="155"/>
      <c r="C49" s="58" t="s">
        <v>223</v>
      </c>
      <c r="D49" s="60" t="str">
        <f>IF(D47&lt;50%,"2",IF(D47&lt;65%,"3",IF(D47&lt;85%,"4","5")))</f>
        <v>5</v>
      </c>
      <c r="E49" s="60" t="str">
        <f aca="true" t="shared" si="13" ref="E49:Y49">IF(E47&lt;50%,"2",IF(E47&lt;65%,"3",IF(E47&lt;85%,"4","5")))</f>
        <v>5</v>
      </c>
      <c r="F49" s="60" t="str">
        <f t="shared" si="13"/>
        <v>4</v>
      </c>
      <c r="G49" s="60" t="str">
        <f t="shared" si="13"/>
        <v>5</v>
      </c>
      <c r="H49" s="60" t="str">
        <f t="shared" si="13"/>
        <v>5</v>
      </c>
      <c r="I49" s="60" t="str">
        <f t="shared" si="13"/>
        <v>5</v>
      </c>
      <c r="J49" s="60" t="str">
        <f t="shared" si="13"/>
        <v>5</v>
      </c>
      <c r="K49" s="60" t="str">
        <f t="shared" si="13"/>
        <v>3</v>
      </c>
      <c r="L49" s="60" t="str">
        <f t="shared" si="13"/>
        <v>5</v>
      </c>
      <c r="M49" s="60" t="str">
        <f t="shared" si="13"/>
        <v>3</v>
      </c>
      <c r="N49" s="60" t="str">
        <f t="shared" si="13"/>
        <v>4</v>
      </c>
      <c r="O49" s="60" t="str">
        <f t="shared" si="13"/>
        <v>5</v>
      </c>
      <c r="P49" s="60" t="str">
        <f t="shared" si="13"/>
        <v>4</v>
      </c>
      <c r="Q49" s="60" t="str">
        <f t="shared" si="13"/>
        <v>4</v>
      </c>
      <c r="R49" s="60" t="str">
        <f t="shared" si="13"/>
        <v>4</v>
      </c>
      <c r="S49" s="60" t="str">
        <f t="shared" si="13"/>
        <v>2</v>
      </c>
      <c r="T49" s="60" t="str">
        <f t="shared" si="13"/>
        <v>5</v>
      </c>
      <c r="U49" s="60" t="str">
        <f t="shared" si="13"/>
        <v>5</v>
      </c>
      <c r="V49" s="60" t="str">
        <f t="shared" si="13"/>
        <v>2</v>
      </c>
      <c r="W49" s="60" t="str">
        <f t="shared" si="13"/>
        <v>5</v>
      </c>
      <c r="X49" s="60" t="str">
        <f t="shared" si="13"/>
        <v>5</v>
      </c>
      <c r="Y49" s="60" t="str">
        <f t="shared" si="13"/>
        <v>4</v>
      </c>
    </row>
    <row r="50" spans="2:25" ht="15">
      <c r="B50" s="153" t="s">
        <v>220</v>
      </c>
      <c r="C50" s="57" t="s">
        <v>10</v>
      </c>
      <c r="D50" s="69">
        <f>(E27+E19+E18+E17+E16+E15)/10</f>
        <v>1</v>
      </c>
      <c r="E50" s="69">
        <f aca="true" t="shared" si="14" ref="E50:Y50">(F27+F19+F18+F17+F16+F15)/10</f>
        <v>1</v>
      </c>
      <c r="F50" s="69">
        <f t="shared" si="14"/>
        <v>0.7</v>
      </c>
      <c r="G50" s="69">
        <f t="shared" si="14"/>
        <v>0.5</v>
      </c>
      <c r="H50" s="69">
        <f t="shared" si="14"/>
        <v>0.9</v>
      </c>
      <c r="I50" s="69">
        <f t="shared" si="14"/>
        <v>0.9</v>
      </c>
      <c r="J50" s="69">
        <f t="shared" si="14"/>
        <v>0.9</v>
      </c>
      <c r="K50" s="69">
        <f t="shared" si="14"/>
        <v>0.7</v>
      </c>
      <c r="L50" s="69">
        <f t="shared" si="14"/>
        <v>1</v>
      </c>
      <c r="M50" s="69">
        <f t="shared" si="14"/>
        <v>1</v>
      </c>
      <c r="N50" s="69">
        <f t="shared" si="14"/>
        <v>0.8</v>
      </c>
      <c r="O50" s="69">
        <f t="shared" si="14"/>
        <v>1</v>
      </c>
      <c r="P50" s="69">
        <f t="shared" si="14"/>
        <v>1</v>
      </c>
      <c r="Q50" s="69">
        <f t="shared" si="14"/>
        <v>0.7</v>
      </c>
      <c r="R50" s="69">
        <f t="shared" si="14"/>
        <v>0.8</v>
      </c>
      <c r="S50" s="69">
        <f t="shared" si="14"/>
        <v>0.7</v>
      </c>
      <c r="T50" s="69">
        <f t="shared" si="14"/>
        <v>0.9</v>
      </c>
      <c r="U50" s="69">
        <f t="shared" si="14"/>
        <v>0.8</v>
      </c>
      <c r="V50" s="69">
        <f t="shared" si="14"/>
        <v>0.8</v>
      </c>
      <c r="W50" s="69">
        <f t="shared" si="14"/>
        <v>0.9</v>
      </c>
      <c r="X50" s="69">
        <f t="shared" si="14"/>
        <v>0.9</v>
      </c>
      <c r="Y50" s="69">
        <f t="shared" si="14"/>
        <v>0.9</v>
      </c>
    </row>
    <row r="51" spans="2:25" ht="15">
      <c r="B51" s="154"/>
      <c r="C51" s="21" t="s">
        <v>222</v>
      </c>
      <c r="D51" s="59" t="str">
        <f>IF(D50&lt;50%,"н",IF(D50&lt;65%,"д-",IF(D50&lt;80%,"д",IF(D50&lt;95%,"д+","в"))))</f>
        <v>в</v>
      </c>
      <c r="E51" s="59" t="str">
        <f aca="true" t="shared" si="15" ref="E51:Y51">IF(E50&lt;50%,"н",IF(E50&lt;65%,"д-",IF(E50&lt;80%,"д",IF(E50&lt;95%,"д+","в"))))</f>
        <v>в</v>
      </c>
      <c r="F51" s="59" t="str">
        <f t="shared" si="15"/>
        <v>д</v>
      </c>
      <c r="G51" s="59" t="str">
        <f t="shared" si="15"/>
        <v>д-</v>
      </c>
      <c r="H51" s="59" t="str">
        <f t="shared" si="15"/>
        <v>д+</v>
      </c>
      <c r="I51" s="59" t="str">
        <f t="shared" si="15"/>
        <v>д+</v>
      </c>
      <c r="J51" s="59" t="str">
        <f t="shared" si="15"/>
        <v>д+</v>
      </c>
      <c r="K51" s="59" t="str">
        <f t="shared" si="15"/>
        <v>д</v>
      </c>
      <c r="L51" s="59" t="str">
        <f t="shared" si="15"/>
        <v>в</v>
      </c>
      <c r="M51" s="59" t="str">
        <f t="shared" si="15"/>
        <v>в</v>
      </c>
      <c r="N51" s="59" t="str">
        <f t="shared" si="15"/>
        <v>д+</v>
      </c>
      <c r="O51" s="59" t="str">
        <f t="shared" si="15"/>
        <v>в</v>
      </c>
      <c r="P51" s="59" t="str">
        <f t="shared" si="15"/>
        <v>в</v>
      </c>
      <c r="Q51" s="59" t="str">
        <f t="shared" si="15"/>
        <v>д</v>
      </c>
      <c r="R51" s="59" t="str">
        <f t="shared" si="15"/>
        <v>д+</v>
      </c>
      <c r="S51" s="59" t="str">
        <f t="shared" si="15"/>
        <v>д</v>
      </c>
      <c r="T51" s="59" t="str">
        <f t="shared" si="15"/>
        <v>д+</v>
      </c>
      <c r="U51" s="59" t="str">
        <f t="shared" si="15"/>
        <v>д+</v>
      </c>
      <c r="V51" s="59" t="str">
        <f t="shared" si="15"/>
        <v>д+</v>
      </c>
      <c r="W51" s="59" t="str">
        <f t="shared" si="15"/>
        <v>д+</v>
      </c>
      <c r="X51" s="59" t="str">
        <f t="shared" si="15"/>
        <v>д+</v>
      </c>
      <c r="Y51" s="59" t="str">
        <f t="shared" si="15"/>
        <v>д+</v>
      </c>
    </row>
    <row r="52" spans="2:25" ht="15.75" thickBot="1">
      <c r="B52" s="155"/>
      <c r="C52" s="58" t="s">
        <v>223</v>
      </c>
      <c r="D52" s="60" t="str">
        <f>IF(D50&lt;50%,"2",IF(D50&lt;65%,"3",IF(D50&lt;85%,"4","5")))</f>
        <v>5</v>
      </c>
      <c r="E52" s="60" t="str">
        <f aca="true" t="shared" si="16" ref="E52:Y52">IF(E50&lt;50%,"2",IF(E50&lt;65%,"3",IF(E50&lt;85%,"4","5")))</f>
        <v>5</v>
      </c>
      <c r="F52" s="60" t="str">
        <f t="shared" si="16"/>
        <v>4</v>
      </c>
      <c r="G52" s="60" t="str">
        <f t="shared" si="16"/>
        <v>3</v>
      </c>
      <c r="H52" s="60" t="str">
        <f t="shared" si="16"/>
        <v>5</v>
      </c>
      <c r="I52" s="60" t="str">
        <f t="shared" si="16"/>
        <v>5</v>
      </c>
      <c r="J52" s="60" t="str">
        <f t="shared" si="16"/>
        <v>5</v>
      </c>
      <c r="K52" s="60" t="str">
        <f t="shared" si="16"/>
        <v>4</v>
      </c>
      <c r="L52" s="60" t="str">
        <f t="shared" si="16"/>
        <v>5</v>
      </c>
      <c r="M52" s="60" t="str">
        <f t="shared" si="16"/>
        <v>5</v>
      </c>
      <c r="N52" s="60" t="str">
        <f t="shared" si="16"/>
        <v>4</v>
      </c>
      <c r="O52" s="60" t="str">
        <f t="shared" si="16"/>
        <v>5</v>
      </c>
      <c r="P52" s="60" t="str">
        <f t="shared" si="16"/>
        <v>5</v>
      </c>
      <c r="Q52" s="60" t="str">
        <f t="shared" si="16"/>
        <v>4</v>
      </c>
      <c r="R52" s="60" t="str">
        <f t="shared" si="16"/>
        <v>4</v>
      </c>
      <c r="S52" s="60" t="str">
        <f t="shared" si="16"/>
        <v>4</v>
      </c>
      <c r="T52" s="60" t="str">
        <f t="shared" si="16"/>
        <v>5</v>
      </c>
      <c r="U52" s="60" t="str">
        <f t="shared" si="16"/>
        <v>4</v>
      </c>
      <c r="V52" s="60" t="str">
        <f t="shared" si="16"/>
        <v>4</v>
      </c>
      <c r="W52" s="60" t="str">
        <f t="shared" si="16"/>
        <v>5</v>
      </c>
      <c r="X52" s="60" t="str">
        <f t="shared" si="16"/>
        <v>5</v>
      </c>
      <c r="Y52" s="60" t="str">
        <f t="shared" si="16"/>
        <v>5</v>
      </c>
    </row>
    <row r="53" spans="2:25" ht="15">
      <c r="B53" s="153" t="s">
        <v>221</v>
      </c>
      <c r="C53" s="57" t="s">
        <v>10</v>
      </c>
      <c r="D53" s="69">
        <f>(E28+E20)/6</f>
        <v>1</v>
      </c>
      <c r="E53" s="69">
        <f aca="true" t="shared" si="17" ref="E53:Y53">(F28+F20)/6</f>
        <v>1</v>
      </c>
      <c r="F53" s="69">
        <f t="shared" si="17"/>
        <v>0.3333333333333333</v>
      </c>
      <c r="G53" s="69">
        <f t="shared" si="17"/>
        <v>0.3333333333333333</v>
      </c>
      <c r="H53" s="69">
        <f t="shared" si="17"/>
        <v>0.5</v>
      </c>
      <c r="I53" s="69">
        <f t="shared" si="17"/>
        <v>0.5</v>
      </c>
      <c r="J53" s="69">
        <f t="shared" si="17"/>
        <v>0.6666666666666666</v>
      </c>
      <c r="K53" s="69">
        <f t="shared" si="17"/>
        <v>0.6666666666666666</v>
      </c>
      <c r="L53" s="69">
        <f t="shared" si="17"/>
        <v>1</v>
      </c>
      <c r="M53" s="69">
        <f t="shared" si="17"/>
        <v>0.8333333333333334</v>
      </c>
      <c r="N53" s="69">
        <f t="shared" si="17"/>
        <v>0.5</v>
      </c>
      <c r="O53" s="69">
        <f t="shared" si="17"/>
        <v>0.8333333333333334</v>
      </c>
      <c r="P53" s="69">
        <f t="shared" si="17"/>
        <v>0.5</v>
      </c>
      <c r="Q53" s="69">
        <f t="shared" si="17"/>
        <v>0.8333333333333334</v>
      </c>
      <c r="R53" s="69">
        <f t="shared" si="17"/>
        <v>1</v>
      </c>
      <c r="S53" s="69">
        <f t="shared" si="17"/>
        <v>0.6666666666666666</v>
      </c>
      <c r="T53" s="69">
        <f t="shared" si="17"/>
        <v>0.6666666666666666</v>
      </c>
      <c r="U53" s="69">
        <f t="shared" si="17"/>
        <v>0.6666666666666666</v>
      </c>
      <c r="V53" s="69">
        <f t="shared" si="17"/>
        <v>0.3333333333333333</v>
      </c>
      <c r="W53" s="69">
        <f t="shared" si="17"/>
        <v>1</v>
      </c>
      <c r="X53" s="69">
        <f t="shared" si="17"/>
        <v>1</v>
      </c>
      <c r="Y53" s="69">
        <f t="shared" si="17"/>
        <v>0.5</v>
      </c>
    </row>
    <row r="54" spans="2:25" ht="15">
      <c r="B54" s="154"/>
      <c r="C54" s="21" t="s">
        <v>222</v>
      </c>
      <c r="D54" s="59" t="str">
        <f>IF(D53&lt;50%,"н",IF(D53&lt;65%,"д-",IF(D53&lt;80%,"д",IF(D53&lt;95%,"д+","в"))))</f>
        <v>в</v>
      </c>
      <c r="E54" s="59" t="str">
        <f aca="true" t="shared" si="18" ref="E54:Y54">IF(E53&lt;50%,"н",IF(E53&lt;65%,"д-",IF(E53&lt;80%,"д",IF(E53&lt;95%,"д+","в"))))</f>
        <v>в</v>
      </c>
      <c r="F54" s="59" t="str">
        <f t="shared" si="18"/>
        <v>н</v>
      </c>
      <c r="G54" s="59" t="str">
        <f t="shared" si="18"/>
        <v>н</v>
      </c>
      <c r="H54" s="59" t="str">
        <f t="shared" si="18"/>
        <v>д-</v>
      </c>
      <c r="I54" s="59" t="str">
        <f t="shared" si="18"/>
        <v>д-</v>
      </c>
      <c r="J54" s="59" t="str">
        <f t="shared" si="18"/>
        <v>д</v>
      </c>
      <c r="K54" s="59" t="str">
        <f t="shared" si="18"/>
        <v>д</v>
      </c>
      <c r="L54" s="59" t="str">
        <f t="shared" si="18"/>
        <v>в</v>
      </c>
      <c r="M54" s="59" t="str">
        <f t="shared" si="18"/>
        <v>д+</v>
      </c>
      <c r="N54" s="59" t="str">
        <f t="shared" si="18"/>
        <v>д-</v>
      </c>
      <c r="O54" s="59" t="str">
        <f t="shared" si="18"/>
        <v>д+</v>
      </c>
      <c r="P54" s="59" t="str">
        <f t="shared" si="18"/>
        <v>д-</v>
      </c>
      <c r="Q54" s="59" t="str">
        <f t="shared" si="18"/>
        <v>д+</v>
      </c>
      <c r="R54" s="59" t="str">
        <f t="shared" si="18"/>
        <v>в</v>
      </c>
      <c r="S54" s="59" t="str">
        <f t="shared" si="18"/>
        <v>д</v>
      </c>
      <c r="T54" s="59" t="str">
        <f t="shared" si="18"/>
        <v>д</v>
      </c>
      <c r="U54" s="59" t="str">
        <f t="shared" si="18"/>
        <v>д</v>
      </c>
      <c r="V54" s="59" t="str">
        <f t="shared" si="18"/>
        <v>н</v>
      </c>
      <c r="W54" s="59" t="str">
        <f t="shared" si="18"/>
        <v>в</v>
      </c>
      <c r="X54" s="59" t="str">
        <f t="shared" si="18"/>
        <v>в</v>
      </c>
      <c r="Y54" s="59" t="str">
        <f t="shared" si="18"/>
        <v>д-</v>
      </c>
    </row>
    <row r="55" spans="2:25" ht="15.75" thickBot="1">
      <c r="B55" s="155"/>
      <c r="C55" s="58" t="s">
        <v>223</v>
      </c>
      <c r="D55" s="60" t="str">
        <f>IF(D53&lt;50%,"2",IF(D53&lt;65%,"3",IF(D53&lt;85%,"4","5")))</f>
        <v>5</v>
      </c>
      <c r="E55" s="60" t="str">
        <f aca="true" t="shared" si="19" ref="E55:Y55">IF(E53&lt;50%,"2",IF(E53&lt;65%,"3",IF(E53&lt;85%,"4","5")))</f>
        <v>5</v>
      </c>
      <c r="F55" s="60" t="str">
        <f t="shared" si="19"/>
        <v>2</v>
      </c>
      <c r="G55" s="60" t="str">
        <f t="shared" si="19"/>
        <v>2</v>
      </c>
      <c r="H55" s="60" t="str">
        <f t="shared" si="19"/>
        <v>3</v>
      </c>
      <c r="I55" s="60" t="str">
        <f t="shared" si="19"/>
        <v>3</v>
      </c>
      <c r="J55" s="60" t="str">
        <f t="shared" si="19"/>
        <v>4</v>
      </c>
      <c r="K55" s="60" t="str">
        <f t="shared" si="19"/>
        <v>4</v>
      </c>
      <c r="L55" s="60" t="str">
        <f t="shared" si="19"/>
        <v>5</v>
      </c>
      <c r="M55" s="60" t="str">
        <f t="shared" si="19"/>
        <v>4</v>
      </c>
      <c r="N55" s="60" t="str">
        <f t="shared" si="19"/>
        <v>3</v>
      </c>
      <c r="O55" s="60" t="str">
        <f t="shared" si="19"/>
        <v>4</v>
      </c>
      <c r="P55" s="60" t="str">
        <f t="shared" si="19"/>
        <v>3</v>
      </c>
      <c r="Q55" s="60" t="str">
        <f t="shared" si="19"/>
        <v>4</v>
      </c>
      <c r="R55" s="60" t="str">
        <f t="shared" si="19"/>
        <v>5</v>
      </c>
      <c r="S55" s="60" t="str">
        <f t="shared" si="19"/>
        <v>4</v>
      </c>
      <c r="T55" s="60" t="str">
        <f t="shared" si="19"/>
        <v>4</v>
      </c>
      <c r="U55" s="60" t="str">
        <f t="shared" si="19"/>
        <v>4</v>
      </c>
      <c r="V55" s="60" t="str">
        <f t="shared" si="19"/>
        <v>2</v>
      </c>
      <c r="W55" s="60" t="str">
        <f t="shared" si="19"/>
        <v>5</v>
      </c>
      <c r="X55" s="60" t="str">
        <f t="shared" si="19"/>
        <v>5</v>
      </c>
      <c r="Y55" s="60" t="str">
        <f t="shared" si="19"/>
        <v>3</v>
      </c>
    </row>
  </sheetData>
  <sheetProtection/>
  <mergeCells count="84">
    <mergeCell ref="Z2:Z3"/>
    <mergeCell ref="X42:X43"/>
    <mergeCell ref="Y42:Y43"/>
    <mergeCell ref="X34:X35"/>
    <mergeCell ref="Y34:Y35"/>
    <mergeCell ref="B44:B46"/>
    <mergeCell ref="L42:L43"/>
    <mergeCell ref="M42:M43"/>
    <mergeCell ref="N42:N43"/>
    <mergeCell ref="O42:O43"/>
    <mergeCell ref="J42:J43"/>
    <mergeCell ref="K42:K43"/>
    <mergeCell ref="B47:B49"/>
    <mergeCell ref="B50:B52"/>
    <mergeCell ref="B53:B55"/>
    <mergeCell ref="Y2:Y3"/>
    <mergeCell ref="R42:R43"/>
    <mergeCell ref="S42:S43"/>
    <mergeCell ref="T42:T43"/>
    <mergeCell ref="U42:U43"/>
    <mergeCell ref="D42:D43"/>
    <mergeCell ref="E42:E43"/>
    <mergeCell ref="F42:F43"/>
    <mergeCell ref="G42:G43"/>
    <mergeCell ref="H42:H43"/>
    <mergeCell ref="I42:I43"/>
    <mergeCell ref="P42:P43"/>
    <mergeCell ref="Q42:Q43"/>
    <mergeCell ref="W34:W35"/>
    <mergeCell ref="Z34:Z35"/>
    <mergeCell ref="V42:V43"/>
    <mergeCell ref="W42:W43"/>
    <mergeCell ref="U34:U35"/>
    <mergeCell ref="V34:V35"/>
    <mergeCell ref="O34:O35"/>
    <mergeCell ref="P34:P35"/>
    <mergeCell ref="S34:S35"/>
    <mergeCell ref="T34:T35"/>
    <mergeCell ref="Q34:Q35"/>
    <mergeCell ref="R34:R35"/>
    <mergeCell ref="G34:G35"/>
    <mergeCell ref="H34:H35"/>
    <mergeCell ref="I34:I35"/>
    <mergeCell ref="J34:J35"/>
    <mergeCell ref="M34:M35"/>
    <mergeCell ref="N34:N35"/>
    <mergeCell ref="K34:K35"/>
    <mergeCell ref="L34:L35"/>
    <mergeCell ref="A21:B21"/>
    <mergeCell ref="A22:B22"/>
    <mergeCell ref="A23:A24"/>
    <mergeCell ref="A25:A26"/>
    <mergeCell ref="A30:B30"/>
    <mergeCell ref="A31:B31"/>
    <mergeCell ref="E34:E35"/>
    <mergeCell ref="F34:F35"/>
    <mergeCell ref="V2:V3"/>
    <mergeCell ref="W2:W3"/>
    <mergeCell ref="X2:X3"/>
    <mergeCell ref="A4:A7"/>
    <mergeCell ref="A8:A14"/>
    <mergeCell ref="A15:A19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Layout" zoomScale="154" zoomScalePageLayoutView="154" workbookViewId="0" topLeftCell="B16">
      <selection activeCell="V21" sqref="V21"/>
    </sheetView>
  </sheetViews>
  <sheetFormatPr defaultColWidth="9.140625" defaultRowHeight="15"/>
  <cols>
    <col min="1" max="1" width="9.57421875" style="0" customWidth="1"/>
    <col min="2" max="2" width="51.7109375" style="0" customWidth="1"/>
    <col min="3" max="3" width="7.421875" style="0" customWidth="1"/>
    <col min="4" max="25" width="2.7109375" style="0" customWidth="1"/>
    <col min="26" max="26" width="5.00390625" style="0" customWidth="1"/>
    <col min="27" max="27" width="5.8515625" style="0" customWidth="1"/>
  </cols>
  <sheetData>
    <row r="1" spans="1:27" ht="15.75">
      <c r="A1" s="113" t="s">
        <v>224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 customHeight="1">
      <c r="A2" s="114" t="s">
        <v>0</v>
      </c>
      <c r="B2" s="114" t="s">
        <v>1</v>
      </c>
      <c r="C2" s="115" t="s">
        <v>97</v>
      </c>
      <c r="D2" s="159" t="s">
        <v>77</v>
      </c>
      <c r="E2" s="156" t="s">
        <v>78</v>
      </c>
      <c r="F2" s="156" t="s">
        <v>79</v>
      </c>
      <c r="G2" s="156" t="s">
        <v>80</v>
      </c>
      <c r="H2" s="156" t="s">
        <v>81</v>
      </c>
      <c r="I2" s="156" t="s">
        <v>82</v>
      </c>
      <c r="J2" s="156" t="s">
        <v>83</v>
      </c>
      <c r="K2" s="156" t="s">
        <v>84</v>
      </c>
      <c r="L2" s="156" t="s">
        <v>85</v>
      </c>
      <c r="M2" s="156" t="s">
        <v>86</v>
      </c>
      <c r="N2" s="156" t="s">
        <v>87</v>
      </c>
      <c r="O2" s="156" t="s">
        <v>88</v>
      </c>
      <c r="P2" s="157" t="s">
        <v>89</v>
      </c>
      <c r="Q2" s="157" t="s">
        <v>90</v>
      </c>
      <c r="R2" s="157" t="s">
        <v>91</v>
      </c>
      <c r="S2" s="157" t="s">
        <v>242</v>
      </c>
      <c r="T2" s="157" t="s">
        <v>93</v>
      </c>
      <c r="U2" s="157" t="s">
        <v>94</v>
      </c>
      <c r="V2" s="157" t="s">
        <v>95</v>
      </c>
      <c r="W2" s="157" t="s">
        <v>96</v>
      </c>
      <c r="X2" s="162"/>
      <c r="Y2" s="161"/>
      <c r="Z2" s="120" t="s">
        <v>38</v>
      </c>
      <c r="AA2" s="121"/>
    </row>
    <row r="3" spans="1:27" ht="72.75" customHeight="1">
      <c r="A3" s="114"/>
      <c r="B3" s="114"/>
      <c r="C3" s="116"/>
      <c r="D3" s="160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8"/>
      <c r="Q3" s="158"/>
      <c r="R3" s="158"/>
      <c r="S3" s="158"/>
      <c r="T3" s="158"/>
      <c r="U3" s="158"/>
      <c r="V3" s="158"/>
      <c r="W3" s="158"/>
      <c r="X3" s="163"/>
      <c r="Y3" s="161"/>
      <c r="Z3" s="29" t="s">
        <v>39</v>
      </c>
      <c r="AA3" s="30" t="s">
        <v>10</v>
      </c>
    </row>
    <row r="4" spans="1:28" ht="15.75">
      <c r="A4" s="122" t="s">
        <v>159</v>
      </c>
      <c r="B4" s="31" t="s">
        <v>143</v>
      </c>
      <c r="C4" s="28" t="s">
        <v>141</v>
      </c>
      <c r="D4" s="32">
        <v>3</v>
      </c>
      <c r="E4" s="32">
        <v>3</v>
      </c>
      <c r="F4" s="32">
        <v>3</v>
      </c>
      <c r="G4" s="32">
        <v>3</v>
      </c>
      <c r="H4" s="32">
        <v>1</v>
      </c>
      <c r="I4" s="32">
        <v>3</v>
      </c>
      <c r="J4" s="32">
        <v>3</v>
      </c>
      <c r="K4" s="32">
        <v>3</v>
      </c>
      <c r="L4" s="32">
        <v>3</v>
      </c>
      <c r="M4" s="32">
        <v>3</v>
      </c>
      <c r="N4" s="32">
        <v>3</v>
      </c>
      <c r="O4" s="32">
        <v>3</v>
      </c>
      <c r="P4" s="32">
        <v>1</v>
      </c>
      <c r="Q4" s="32">
        <v>3</v>
      </c>
      <c r="R4" s="32">
        <v>2</v>
      </c>
      <c r="S4" s="32">
        <v>2</v>
      </c>
      <c r="T4" s="32">
        <v>3</v>
      </c>
      <c r="U4" s="32">
        <v>3</v>
      </c>
      <c r="V4" s="32">
        <v>3</v>
      </c>
      <c r="W4" s="32">
        <v>3</v>
      </c>
      <c r="X4" s="32"/>
      <c r="Y4" s="32"/>
      <c r="Z4" s="73">
        <f>SUM(D4:Y4)/$C$21</f>
        <v>2.7</v>
      </c>
      <c r="AA4" s="33">
        <f>Z4/AB4</f>
        <v>0.9</v>
      </c>
      <c r="AB4">
        <v>3</v>
      </c>
    </row>
    <row r="5" spans="1:28" ht="15.75">
      <c r="A5" s="123"/>
      <c r="B5" s="31" t="s">
        <v>142</v>
      </c>
      <c r="C5" s="28">
        <v>6</v>
      </c>
      <c r="D5" s="32">
        <v>3</v>
      </c>
      <c r="E5" s="32">
        <v>2</v>
      </c>
      <c r="F5" s="32">
        <v>3</v>
      </c>
      <c r="G5" s="32">
        <v>2</v>
      </c>
      <c r="H5" s="32">
        <v>1</v>
      </c>
      <c r="I5" s="32">
        <v>3</v>
      </c>
      <c r="J5" s="32">
        <v>2</v>
      </c>
      <c r="K5" s="32">
        <v>2</v>
      </c>
      <c r="L5" s="32">
        <v>2</v>
      </c>
      <c r="M5" s="32">
        <v>3</v>
      </c>
      <c r="N5" s="32">
        <v>3</v>
      </c>
      <c r="O5" s="32">
        <v>3</v>
      </c>
      <c r="P5" s="32">
        <v>2</v>
      </c>
      <c r="Q5" s="32">
        <v>2</v>
      </c>
      <c r="R5" s="32">
        <v>3</v>
      </c>
      <c r="S5" s="32">
        <v>2</v>
      </c>
      <c r="T5" s="32">
        <v>2</v>
      </c>
      <c r="U5" s="32">
        <v>3</v>
      </c>
      <c r="V5" s="32">
        <v>3</v>
      </c>
      <c r="W5" s="32">
        <v>3</v>
      </c>
      <c r="X5" s="32"/>
      <c r="Y5" s="32"/>
      <c r="Z5" s="73">
        <f aca="true" t="shared" si="0" ref="Z5:Z18">SUM(D5:Y5)/$C$21</f>
        <v>2.45</v>
      </c>
      <c r="AA5" s="33">
        <f aca="true" t="shared" si="1" ref="AA5:AA18">Z5/AB5</f>
        <v>0.8166666666666668</v>
      </c>
      <c r="AB5">
        <v>3</v>
      </c>
    </row>
    <row r="6" spans="1:28" ht="15.75">
      <c r="A6" s="123"/>
      <c r="B6" s="31" t="s">
        <v>144</v>
      </c>
      <c r="C6" s="28">
        <v>12</v>
      </c>
      <c r="D6" s="32">
        <v>6</v>
      </c>
      <c r="E6" s="32">
        <v>4</v>
      </c>
      <c r="F6" s="32">
        <v>5</v>
      </c>
      <c r="G6" s="32">
        <v>4</v>
      </c>
      <c r="H6" s="32">
        <v>4</v>
      </c>
      <c r="I6" s="32">
        <v>6</v>
      </c>
      <c r="J6" s="32">
        <v>6</v>
      </c>
      <c r="K6" s="32">
        <v>4</v>
      </c>
      <c r="L6" s="32">
        <v>6</v>
      </c>
      <c r="M6" s="32">
        <v>5</v>
      </c>
      <c r="N6" s="32">
        <v>5</v>
      </c>
      <c r="O6" s="32">
        <v>6</v>
      </c>
      <c r="P6" s="32">
        <v>5</v>
      </c>
      <c r="Q6" s="32">
        <v>6</v>
      </c>
      <c r="R6" s="32">
        <v>4</v>
      </c>
      <c r="S6" s="32">
        <v>4</v>
      </c>
      <c r="T6" s="32">
        <v>4</v>
      </c>
      <c r="U6" s="32">
        <v>6</v>
      </c>
      <c r="V6" s="32">
        <v>5</v>
      </c>
      <c r="W6" s="32">
        <v>6</v>
      </c>
      <c r="X6" s="32"/>
      <c r="Y6" s="32"/>
      <c r="Z6" s="73">
        <f t="shared" si="0"/>
        <v>5.05</v>
      </c>
      <c r="AA6" s="33">
        <f t="shared" si="1"/>
        <v>0.8416666666666667</v>
      </c>
      <c r="AB6">
        <v>6</v>
      </c>
    </row>
    <row r="7" spans="1:28" ht="16.5" customHeight="1">
      <c r="A7" s="123"/>
      <c r="B7" s="31" t="s">
        <v>145</v>
      </c>
      <c r="C7" s="28" t="s">
        <v>147</v>
      </c>
      <c r="D7" s="32">
        <v>3</v>
      </c>
      <c r="E7" s="32">
        <v>3</v>
      </c>
      <c r="F7" s="32">
        <v>3</v>
      </c>
      <c r="G7" s="32">
        <v>3</v>
      </c>
      <c r="H7" s="32">
        <v>3</v>
      </c>
      <c r="I7" s="32">
        <v>3</v>
      </c>
      <c r="J7" s="32">
        <v>0</v>
      </c>
      <c r="K7" s="32">
        <v>3</v>
      </c>
      <c r="L7" s="32">
        <v>0</v>
      </c>
      <c r="M7" s="32">
        <v>3</v>
      </c>
      <c r="N7" s="32">
        <v>3</v>
      </c>
      <c r="O7" s="32">
        <v>3</v>
      </c>
      <c r="P7" s="32">
        <v>0</v>
      </c>
      <c r="Q7" s="32">
        <v>3</v>
      </c>
      <c r="R7" s="32">
        <v>3</v>
      </c>
      <c r="S7" s="32">
        <v>3</v>
      </c>
      <c r="T7" s="32">
        <v>3</v>
      </c>
      <c r="U7" s="32">
        <v>3</v>
      </c>
      <c r="V7" s="32">
        <v>3</v>
      </c>
      <c r="W7" s="32">
        <v>3</v>
      </c>
      <c r="X7" s="32"/>
      <c r="Y7" s="32"/>
      <c r="Z7" s="73">
        <f t="shared" si="0"/>
        <v>2.55</v>
      </c>
      <c r="AA7" s="33">
        <f t="shared" si="1"/>
        <v>0.85</v>
      </c>
      <c r="AB7">
        <v>3</v>
      </c>
    </row>
    <row r="8" spans="1:28" ht="15.75">
      <c r="A8" s="124"/>
      <c r="B8" s="31" t="s">
        <v>146</v>
      </c>
      <c r="C8" s="28">
        <v>6</v>
      </c>
      <c r="D8" s="32">
        <v>3</v>
      </c>
      <c r="E8" s="32">
        <v>3</v>
      </c>
      <c r="F8" s="32">
        <v>3</v>
      </c>
      <c r="G8" s="32">
        <v>3</v>
      </c>
      <c r="H8" s="32">
        <v>3</v>
      </c>
      <c r="I8" s="32">
        <v>3</v>
      </c>
      <c r="J8" s="32">
        <v>3</v>
      </c>
      <c r="K8" s="32">
        <v>3</v>
      </c>
      <c r="L8" s="32">
        <v>3</v>
      </c>
      <c r="M8" s="32">
        <v>3</v>
      </c>
      <c r="N8" s="32">
        <v>3</v>
      </c>
      <c r="O8" s="32">
        <v>3</v>
      </c>
      <c r="P8" s="32">
        <v>3</v>
      </c>
      <c r="Q8" s="32">
        <v>3</v>
      </c>
      <c r="R8" s="32">
        <v>3</v>
      </c>
      <c r="S8" s="32">
        <v>3</v>
      </c>
      <c r="T8" s="32">
        <v>3</v>
      </c>
      <c r="U8" s="32">
        <v>3</v>
      </c>
      <c r="V8" s="32">
        <v>3</v>
      </c>
      <c r="W8" s="32">
        <v>3</v>
      </c>
      <c r="X8" s="32"/>
      <c r="Y8" s="32"/>
      <c r="Z8" s="73">
        <f t="shared" si="0"/>
        <v>3</v>
      </c>
      <c r="AA8" s="33">
        <f t="shared" si="1"/>
        <v>1</v>
      </c>
      <c r="AB8">
        <v>3</v>
      </c>
    </row>
    <row r="9" spans="1:28" ht="31.5">
      <c r="A9" s="122" t="s">
        <v>140</v>
      </c>
      <c r="B9" s="34" t="s">
        <v>148</v>
      </c>
      <c r="C9" s="28" t="s">
        <v>155</v>
      </c>
      <c r="D9" s="32">
        <v>4</v>
      </c>
      <c r="E9" s="32">
        <v>4</v>
      </c>
      <c r="F9" s="32">
        <v>4</v>
      </c>
      <c r="G9" s="32">
        <v>4</v>
      </c>
      <c r="H9" s="32">
        <v>4</v>
      </c>
      <c r="I9" s="32">
        <v>4</v>
      </c>
      <c r="J9" s="32">
        <v>4</v>
      </c>
      <c r="K9" s="32">
        <v>4</v>
      </c>
      <c r="L9" s="32">
        <v>4</v>
      </c>
      <c r="M9" s="32">
        <v>4</v>
      </c>
      <c r="N9" s="32">
        <v>4</v>
      </c>
      <c r="O9" s="32">
        <v>4</v>
      </c>
      <c r="P9" s="32">
        <v>2</v>
      </c>
      <c r="Q9" s="32">
        <v>4</v>
      </c>
      <c r="R9" s="32">
        <v>4</v>
      </c>
      <c r="S9" s="32">
        <v>2</v>
      </c>
      <c r="T9" s="32">
        <v>3</v>
      </c>
      <c r="U9" s="32">
        <v>4</v>
      </c>
      <c r="V9" s="32">
        <v>3</v>
      </c>
      <c r="W9" s="32">
        <v>4</v>
      </c>
      <c r="X9" s="32"/>
      <c r="Y9" s="32"/>
      <c r="Z9" s="73">
        <f t="shared" si="0"/>
        <v>3.7</v>
      </c>
      <c r="AA9" s="33">
        <f t="shared" si="1"/>
        <v>0.925</v>
      </c>
      <c r="AB9">
        <v>4</v>
      </c>
    </row>
    <row r="10" spans="1:28" ht="31.5">
      <c r="A10" s="123"/>
      <c r="B10" s="34" t="s">
        <v>149</v>
      </c>
      <c r="C10" s="28">
        <v>4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2">
        <v>1</v>
      </c>
      <c r="V10" s="32">
        <v>1</v>
      </c>
      <c r="W10" s="32">
        <v>1</v>
      </c>
      <c r="X10" s="32"/>
      <c r="Y10" s="32"/>
      <c r="Z10" s="73">
        <f t="shared" si="0"/>
        <v>1</v>
      </c>
      <c r="AA10" s="33">
        <f t="shared" si="1"/>
        <v>1</v>
      </c>
      <c r="AB10">
        <v>1</v>
      </c>
    </row>
    <row r="11" spans="1:28" ht="31.5">
      <c r="A11" s="123"/>
      <c r="B11" s="34" t="s">
        <v>150</v>
      </c>
      <c r="C11" s="28">
        <v>10</v>
      </c>
      <c r="D11" s="32">
        <v>3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2">
        <v>3</v>
      </c>
      <c r="L11" s="32">
        <v>3</v>
      </c>
      <c r="M11" s="32">
        <v>3</v>
      </c>
      <c r="N11" s="32">
        <v>3</v>
      </c>
      <c r="O11" s="32">
        <v>3</v>
      </c>
      <c r="P11" s="32">
        <v>3</v>
      </c>
      <c r="Q11" s="32">
        <v>3</v>
      </c>
      <c r="R11" s="32">
        <v>3</v>
      </c>
      <c r="S11" s="32">
        <v>3</v>
      </c>
      <c r="T11" s="32">
        <v>3</v>
      </c>
      <c r="U11" s="32">
        <v>3</v>
      </c>
      <c r="V11" s="32">
        <v>3</v>
      </c>
      <c r="W11" s="32">
        <v>3</v>
      </c>
      <c r="X11" s="32"/>
      <c r="Y11" s="32"/>
      <c r="Z11" s="73">
        <f t="shared" si="0"/>
        <v>3</v>
      </c>
      <c r="AA11" s="33">
        <f t="shared" si="1"/>
        <v>1</v>
      </c>
      <c r="AB11">
        <v>3</v>
      </c>
    </row>
    <row r="12" spans="1:28" ht="31.5">
      <c r="A12" s="123"/>
      <c r="B12" s="34" t="s">
        <v>151</v>
      </c>
      <c r="C12" s="28" t="s">
        <v>156</v>
      </c>
      <c r="D12" s="32">
        <v>7</v>
      </c>
      <c r="E12" s="32">
        <v>6</v>
      </c>
      <c r="F12" s="32">
        <v>6</v>
      </c>
      <c r="G12" s="32">
        <v>6</v>
      </c>
      <c r="H12" s="32">
        <v>6</v>
      </c>
      <c r="I12" s="32">
        <v>7</v>
      </c>
      <c r="J12" s="32">
        <v>6</v>
      </c>
      <c r="K12" s="32">
        <v>6</v>
      </c>
      <c r="L12" s="32">
        <v>6</v>
      </c>
      <c r="M12" s="32">
        <v>7</v>
      </c>
      <c r="N12" s="32">
        <v>7</v>
      </c>
      <c r="O12" s="32">
        <v>6</v>
      </c>
      <c r="P12" s="32">
        <v>5</v>
      </c>
      <c r="Q12" s="32">
        <v>7</v>
      </c>
      <c r="R12" s="32">
        <v>7</v>
      </c>
      <c r="S12" s="32">
        <v>5</v>
      </c>
      <c r="T12" s="32">
        <v>5</v>
      </c>
      <c r="U12" s="32">
        <v>7</v>
      </c>
      <c r="V12" s="32">
        <v>7</v>
      </c>
      <c r="W12" s="32">
        <v>7</v>
      </c>
      <c r="X12" s="32"/>
      <c r="Y12" s="32"/>
      <c r="Z12" s="73">
        <f t="shared" si="0"/>
        <v>6.3</v>
      </c>
      <c r="AA12" s="33">
        <f t="shared" si="1"/>
        <v>0.9</v>
      </c>
      <c r="AB12">
        <v>7</v>
      </c>
    </row>
    <row r="13" spans="1:28" ht="25.5">
      <c r="A13" s="123"/>
      <c r="B13" s="34" t="s">
        <v>152</v>
      </c>
      <c r="C13" s="42" t="s">
        <v>157</v>
      </c>
      <c r="D13" s="32">
        <v>8</v>
      </c>
      <c r="E13" s="32">
        <v>8</v>
      </c>
      <c r="F13" s="32">
        <v>7</v>
      </c>
      <c r="G13" s="32">
        <v>6</v>
      </c>
      <c r="H13" s="32">
        <v>5</v>
      </c>
      <c r="I13" s="32">
        <v>8</v>
      </c>
      <c r="J13" s="32">
        <v>6</v>
      </c>
      <c r="K13" s="32">
        <v>7</v>
      </c>
      <c r="L13" s="32">
        <v>7</v>
      </c>
      <c r="M13" s="32">
        <v>8</v>
      </c>
      <c r="N13" s="32">
        <v>8</v>
      </c>
      <c r="O13" s="32">
        <v>8</v>
      </c>
      <c r="P13" s="32">
        <v>5</v>
      </c>
      <c r="Q13" s="32">
        <v>8</v>
      </c>
      <c r="R13" s="32">
        <v>7</v>
      </c>
      <c r="S13" s="32">
        <v>7</v>
      </c>
      <c r="T13" s="32">
        <v>7</v>
      </c>
      <c r="U13" s="32">
        <v>8</v>
      </c>
      <c r="V13" s="32">
        <v>8</v>
      </c>
      <c r="W13" s="32">
        <v>8</v>
      </c>
      <c r="X13" s="32"/>
      <c r="Y13" s="32"/>
      <c r="Z13" s="73">
        <f t="shared" si="0"/>
        <v>7.2</v>
      </c>
      <c r="AA13" s="33">
        <f t="shared" si="1"/>
        <v>0.9</v>
      </c>
      <c r="AB13">
        <v>8</v>
      </c>
    </row>
    <row r="14" spans="1:28" ht="15.75">
      <c r="A14" s="124"/>
      <c r="B14" s="35" t="s">
        <v>153</v>
      </c>
      <c r="C14" s="28" t="s">
        <v>158</v>
      </c>
      <c r="D14" s="32">
        <v>2</v>
      </c>
      <c r="E14" s="32">
        <v>1</v>
      </c>
      <c r="F14" s="32">
        <v>1</v>
      </c>
      <c r="G14" s="32">
        <v>2</v>
      </c>
      <c r="H14" s="32">
        <v>1</v>
      </c>
      <c r="I14" s="32">
        <v>2</v>
      </c>
      <c r="J14" s="32">
        <v>2</v>
      </c>
      <c r="K14" s="32">
        <v>1</v>
      </c>
      <c r="L14" s="32">
        <v>1</v>
      </c>
      <c r="M14" s="32">
        <v>2</v>
      </c>
      <c r="N14" s="32">
        <v>2</v>
      </c>
      <c r="O14" s="32">
        <v>2</v>
      </c>
      <c r="P14" s="32">
        <v>0</v>
      </c>
      <c r="Q14" s="32">
        <v>2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>
        <v>2</v>
      </c>
      <c r="X14" s="32"/>
      <c r="Y14" s="32"/>
      <c r="Z14" s="73">
        <f t="shared" si="0"/>
        <v>1.65</v>
      </c>
      <c r="AA14" s="33">
        <f t="shared" si="1"/>
        <v>0.825</v>
      </c>
      <c r="AB14">
        <v>2</v>
      </c>
    </row>
    <row r="15" spans="1:28" ht="39" customHeight="1">
      <c r="A15" s="97" t="s">
        <v>154</v>
      </c>
      <c r="B15" s="41" t="s">
        <v>139</v>
      </c>
      <c r="C15" s="28">
        <v>14</v>
      </c>
      <c r="D15" s="55">
        <v>13</v>
      </c>
      <c r="E15" s="55">
        <v>13</v>
      </c>
      <c r="F15" s="55">
        <v>11</v>
      </c>
      <c r="G15" s="55">
        <v>11</v>
      </c>
      <c r="H15" s="55">
        <v>13</v>
      </c>
      <c r="I15" s="55">
        <v>13</v>
      </c>
      <c r="J15" s="55">
        <v>13</v>
      </c>
      <c r="K15" s="55">
        <v>10</v>
      </c>
      <c r="L15" s="55">
        <v>11</v>
      </c>
      <c r="M15" s="55">
        <v>10</v>
      </c>
      <c r="N15" s="55">
        <v>10</v>
      </c>
      <c r="O15" s="55">
        <v>10</v>
      </c>
      <c r="P15" s="55">
        <v>9</v>
      </c>
      <c r="Q15" s="55">
        <v>10</v>
      </c>
      <c r="R15" s="55">
        <v>14</v>
      </c>
      <c r="S15" s="55">
        <v>13</v>
      </c>
      <c r="T15" s="55">
        <v>9</v>
      </c>
      <c r="U15" s="55">
        <v>10</v>
      </c>
      <c r="V15" s="55">
        <v>11</v>
      </c>
      <c r="W15" s="55">
        <v>14</v>
      </c>
      <c r="X15" s="55"/>
      <c r="Y15" s="55"/>
      <c r="Z15" s="73">
        <f t="shared" si="0"/>
        <v>11.4</v>
      </c>
      <c r="AA15" s="33">
        <f t="shared" si="1"/>
        <v>0.76</v>
      </c>
      <c r="AB15">
        <v>15</v>
      </c>
    </row>
    <row r="16" spans="1:28" ht="15.75">
      <c r="A16" s="127" t="s">
        <v>160</v>
      </c>
      <c r="B16" s="35" t="s">
        <v>138</v>
      </c>
      <c r="C16" s="28">
        <v>12</v>
      </c>
      <c r="D16" s="32">
        <v>6</v>
      </c>
      <c r="E16" s="32">
        <v>4</v>
      </c>
      <c r="F16" s="32">
        <v>5</v>
      </c>
      <c r="G16" s="32">
        <v>4</v>
      </c>
      <c r="H16" s="32">
        <v>4</v>
      </c>
      <c r="I16" s="32">
        <v>6</v>
      </c>
      <c r="J16" s="32">
        <v>6</v>
      </c>
      <c r="K16" s="32">
        <v>4</v>
      </c>
      <c r="L16" s="32">
        <v>6</v>
      </c>
      <c r="M16" s="32">
        <v>5</v>
      </c>
      <c r="N16" s="32">
        <v>5</v>
      </c>
      <c r="O16" s="32">
        <v>6</v>
      </c>
      <c r="P16" s="32">
        <v>5</v>
      </c>
      <c r="Q16" s="32">
        <v>6</v>
      </c>
      <c r="R16" s="32">
        <v>4</v>
      </c>
      <c r="S16" s="32">
        <v>4</v>
      </c>
      <c r="T16" s="32">
        <v>4</v>
      </c>
      <c r="U16" s="32">
        <v>6</v>
      </c>
      <c r="V16" s="32">
        <v>5</v>
      </c>
      <c r="W16" s="32">
        <v>6</v>
      </c>
      <c r="X16" s="32"/>
      <c r="Y16" s="32"/>
      <c r="Z16" s="73">
        <f t="shared" si="0"/>
        <v>5.05</v>
      </c>
      <c r="AA16" s="33">
        <f t="shared" si="1"/>
        <v>0.8416666666666667</v>
      </c>
      <c r="AB16">
        <v>6</v>
      </c>
    </row>
    <row r="17" spans="1:28" ht="15.75">
      <c r="A17" s="128"/>
      <c r="B17" s="35" t="s">
        <v>137</v>
      </c>
      <c r="C17" s="28">
        <v>12</v>
      </c>
      <c r="D17" s="32">
        <v>6</v>
      </c>
      <c r="E17" s="32">
        <v>4</v>
      </c>
      <c r="F17" s="32">
        <v>5</v>
      </c>
      <c r="G17" s="32">
        <v>4</v>
      </c>
      <c r="H17" s="32">
        <v>4</v>
      </c>
      <c r="I17" s="32">
        <v>6</v>
      </c>
      <c r="J17" s="32">
        <v>6</v>
      </c>
      <c r="K17" s="32">
        <v>4</v>
      </c>
      <c r="L17" s="32">
        <v>6</v>
      </c>
      <c r="M17" s="32">
        <v>5</v>
      </c>
      <c r="N17" s="32">
        <v>5</v>
      </c>
      <c r="O17" s="32">
        <v>6</v>
      </c>
      <c r="P17" s="32">
        <v>5</v>
      </c>
      <c r="Q17" s="32">
        <v>6</v>
      </c>
      <c r="R17" s="32">
        <v>4</v>
      </c>
      <c r="S17" s="32">
        <v>4</v>
      </c>
      <c r="T17" s="32">
        <v>4</v>
      </c>
      <c r="U17" s="32">
        <v>6</v>
      </c>
      <c r="V17" s="32">
        <v>5</v>
      </c>
      <c r="W17" s="32">
        <v>6</v>
      </c>
      <c r="X17" s="32"/>
      <c r="Y17" s="32"/>
      <c r="Z17" s="73">
        <f t="shared" si="0"/>
        <v>5.05</v>
      </c>
      <c r="AA17" s="33">
        <f t="shared" si="1"/>
        <v>0.8416666666666667</v>
      </c>
      <c r="AB17">
        <v>6</v>
      </c>
    </row>
    <row r="18" spans="1:28" ht="31.5">
      <c r="A18" s="129"/>
      <c r="B18" s="34" t="s">
        <v>136</v>
      </c>
      <c r="C18" s="28">
        <v>13</v>
      </c>
      <c r="D18" s="32">
        <v>2</v>
      </c>
      <c r="E18" s="32">
        <v>2</v>
      </c>
      <c r="F18" s="32">
        <v>2</v>
      </c>
      <c r="G18" s="32">
        <v>2</v>
      </c>
      <c r="H18" s="32">
        <v>1</v>
      </c>
      <c r="I18" s="32">
        <v>2</v>
      </c>
      <c r="J18" s="32">
        <v>2</v>
      </c>
      <c r="K18" s="32">
        <v>2</v>
      </c>
      <c r="L18" s="32">
        <v>2</v>
      </c>
      <c r="M18" s="32">
        <v>2</v>
      </c>
      <c r="N18" s="32">
        <v>2</v>
      </c>
      <c r="O18" s="32">
        <v>2</v>
      </c>
      <c r="P18" s="32">
        <v>2</v>
      </c>
      <c r="Q18" s="32">
        <v>2</v>
      </c>
      <c r="R18" s="32">
        <v>2</v>
      </c>
      <c r="S18" s="32">
        <v>2</v>
      </c>
      <c r="T18" s="32">
        <v>2</v>
      </c>
      <c r="U18" s="32">
        <v>2</v>
      </c>
      <c r="V18" s="32">
        <v>2</v>
      </c>
      <c r="W18" s="32">
        <v>2</v>
      </c>
      <c r="X18" s="32"/>
      <c r="Y18" s="32"/>
      <c r="Z18" s="73">
        <f t="shared" si="0"/>
        <v>1.95</v>
      </c>
      <c r="AA18" s="33">
        <f t="shared" si="1"/>
        <v>0.975</v>
      </c>
      <c r="AB18">
        <v>2</v>
      </c>
    </row>
    <row r="19" spans="1:27" ht="15.75">
      <c r="A19" s="3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8"/>
    </row>
    <row r="20" spans="4:2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5">
      <c r="B21" s="47" t="s">
        <v>216</v>
      </c>
      <c r="C21" s="21">
        <v>20</v>
      </c>
      <c r="D21" t="s">
        <v>217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4:26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4" ht="15" customHeight="1"/>
    <row r="25" ht="64.5" customHeight="1"/>
  </sheetData>
  <sheetProtection/>
  <mergeCells count="30">
    <mergeCell ref="Y2:Y3"/>
    <mergeCell ref="X2:X3"/>
    <mergeCell ref="O2:O3"/>
    <mergeCell ref="A1:AA1"/>
    <mergeCell ref="P2:P3"/>
    <mergeCell ref="Q2:Q3"/>
    <mergeCell ref="R2:R3"/>
    <mergeCell ref="S2:S3"/>
    <mergeCell ref="T2:T3"/>
    <mergeCell ref="U2:U3"/>
    <mergeCell ref="V2:V3"/>
    <mergeCell ref="W2:W3"/>
    <mergeCell ref="A4:A8"/>
    <mergeCell ref="A9:A14"/>
    <mergeCell ref="A16:A18"/>
    <mergeCell ref="D2:D3"/>
    <mergeCell ref="E2:E3"/>
    <mergeCell ref="A2:A3"/>
    <mergeCell ref="B2:B3"/>
    <mergeCell ref="C2:C3"/>
    <mergeCell ref="Z2:AA2"/>
    <mergeCell ref="K2:K3"/>
    <mergeCell ref="L2:L3"/>
    <mergeCell ref="M2:M3"/>
    <mergeCell ref="N2:N3"/>
    <mergeCell ref="F2:F3"/>
    <mergeCell ref="G2:G3"/>
    <mergeCell ref="H2:H3"/>
    <mergeCell ref="I2:I3"/>
    <mergeCell ref="J2:J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view="pageLayout" workbookViewId="0" topLeftCell="A28">
      <selection activeCell="B37" sqref="B37:D38"/>
    </sheetView>
  </sheetViews>
  <sheetFormatPr defaultColWidth="9.140625" defaultRowHeight="15"/>
  <cols>
    <col min="1" max="1" width="9.8515625" style="0" customWidth="1"/>
    <col min="2" max="2" width="23.28125" style="0" customWidth="1"/>
    <col min="3" max="3" width="5.00390625" style="0" customWidth="1"/>
    <col min="4" max="4" width="5.57421875" style="0" customWidth="1"/>
    <col min="5" max="26" width="4.28125" style="0" customWidth="1"/>
  </cols>
  <sheetData>
    <row r="1" spans="1:26" ht="15.75">
      <c r="A1" s="132" t="s">
        <v>226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 customHeight="1">
      <c r="A2" s="114" t="s">
        <v>161</v>
      </c>
      <c r="B2" s="114" t="s">
        <v>162</v>
      </c>
      <c r="C2" s="133" t="s">
        <v>97</v>
      </c>
      <c r="D2" s="134" t="s">
        <v>167</v>
      </c>
      <c r="E2" s="117" t="s">
        <v>77</v>
      </c>
      <c r="F2" s="119" t="s">
        <v>78</v>
      </c>
      <c r="G2" s="119" t="s">
        <v>79</v>
      </c>
      <c r="H2" s="119" t="s">
        <v>80</v>
      </c>
      <c r="I2" s="119" t="s">
        <v>81</v>
      </c>
      <c r="J2" s="119" t="s">
        <v>82</v>
      </c>
      <c r="K2" s="119" t="s">
        <v>83</v>
      </c>
      <c r="L2" s="119" t="s">
        <v>84</v>
      </c>
      <c r="M2" s="119" t="s">
        <v>85</v>
      </c>
      <c r="N2" s="119" t="s">
        <v>86</v>
      </c>
      <c r="O2" s="119" t="s">
        <v>87</v>
      </c>
      <c r="P2" s="119" t="s">
        <v>88</v>
      </c>
      <c r="Q2" s="125" t="s">
        <v>89</v>
      </c>
      <c r="R2" s="125" t="s">
        <v>90</v>
      </c>
      <c r="S2" s="125" t="s">
        <v>91</v>
      </c>
      <c r="T2" s="125" t="s">
        <v>242</v>
      </c>
      <c r="U2" s="125" t="s">
        <v>93</v>
      </c>
      <c r="V2" s="125" t="s">
        <v>94</v>
      </c>
      <c r="W2" s="125" t="s">
        <v>95</v>
      </c>
      <c r="X2" s="125" t="s">
        <v>96</v>
      </c>
      <c r="Y2" s="125"/>
      <c r="Z2" s="165"/>
    </row>
    <row r="3" spans="1:26" ht="51" customHeight="1">
      <c r="A3" s="114"/>
      <c r="B3" s="114"/>
      <c r="C3" s="133"/>
      <c r="D3" s="135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6"/>
      <c r="R3" s="126"/>
      <c r="S3" s="126"/>
      <c r="T3" s="126"/>
      <c r="U3" s="126"/>
      <c r="V3" s="126"/>
      <c r="W3" s="126"/>
      <c r="X3" s="126"/>
      <c r="Y3" s="164"/>
      <c r="Z3" s="166"/>
    </row>
    <row r="4" spans="1:26" ht="24" customHeight="1">
      <c r="A4" s="136" t="s">
        <v>163</v>
      </c>
      <c r="B4" s="61" t="s">
        <v>166</v>
      </c>
      <c r="C4" s="48">
        <v>1</v>
      </c>
      <c r="D4" s="46" t="s">
        <v>200</v>
      </c>
      <c r="E4" s="74">
        <v>121</v>
      </c>
      <c r="F4" s="74">
        <v>118</v>
      </c>
      <c r="G4" s="74">
        <v>163</v>
      </c>
      <c r="H4" s="74">
        <v>140</v>
      </c>
      <c r="I4" s="74">
        <v>120</v>
      </c>
      <c r="J4" s="74">
        <v>121</v>
      </c>
      <c r="K4" s="74">
        <v>114</v>
      </c>
      <c r="L4" s="74">
        <v>132</v>
      </c>
      <c r="M4" s="74">
        <v>140</v>
      </c>
      <c r="N4" s="74">
        <v>121</v>
      </c>
      <c r="O4" s="74">
        <v>136</v>
      </c>
      <c r="P4" s="74">
        <v>145</v>
      </c>
      <c r="Q4" s="74">
        <v>132</v>
      </c>
      <c r="R4" s="74">
        <v>152</v>
      </c>
      <c r="S4" s="74">
        <v>139</v>
      </c>
      <c r="T4" s="74">
        <v>102</v>
      </c>
      <c r="U4" s="74">
        <v>118</v>
      </c>
      <c r="V4" s="74">
        <v>150</v>
      </c>
      <c r="W4" s="74">
        <v>136</v>
      </c>
      <c r="X4" s="74">
        <v>180</v>
      </c>
      <c r="Y4" s="74"/>
      <c r="Z4" s="74"/>
    </row>
    <row r="5" spans="1:26" ht="25.5">
      <c r="A5" s="137"/>
      <c r="B5" s="61" t="s">
        <v>168</v>
      </c>
      <c r="C5" s="49" t="s">
        <v>201</v>
      </c>
      <c r="D5" s="50">
        <v>1</v>
      </c>
      <c r="E5" s="74">
        <v>1</v>
      </c>
      <c r="F5" s="74">
        <v>1</v>
      </c>
      <c r="G5" s="74">
        <v>1</v>
      </c>
      <c r="H5" s="74">
        <v>1</v>
      </c>
      <c r="I5" s="74">
        <v>1</v>
      </c>
      <c r="J5" s="74">
        <v>1</v>
      </c>
      <c r="K5" s="74">
        <v>1</v>
      </c>
      <c r="L5" s="74">
        <v>1</v>
      </c>
      <c r="M5" s="74">
        <v>1</v>
      </c>
      <c r="N5" s="74">
        <v>1</v>
      </c>
      <c r="O5" s="74">
        <v>1</v>
      </c>
      <c r="P5" s="74">
        <v>1</v>
      </c>
      <c r="Q5" s="74">
        <v>1</v>
      </c>
      <c r="R5" s="74">
        <v>1</v>
      </c>
      <c r="S5" s="74">
        <v>1</v>
      </c>
      <c r="T5" s="74">
        <v>1</v>
      </c>
      <c r="U5" s="74">
        <v>1</v>
      </c>
      <c r="V5" s="74">
        <v>1</v>
      </c>
      <c r="W5" s="74">
        <v>1</v>
      </c>
      <c r="X5" s="74">
        <v>1</v>
      </c>
      <c r="Y5" s="74"/>
      <c r="Z5" s="74"/>
    </row>
    <row r="6" spans="1:26" ht="25.5">
      <c r="A6" s="137"/>
      <c r="B6" s="61" t="s">
        <v>169</v>
      </c>
      <c r="C6" s="48">
        <v>2</v>
      </c>
      <c r="D6" s="50">
        <v>1</v>
      </c>
      <c r="E6" s="74">
        <v>1</v>
      </c>
      <c r="F6" s="74">
        <v>1</v>
      </c>
      <c r="G6" s="74">
        <v>1</v>
      </c>
      <c r="H6" s="74">
        <v>1</v>
      </c>
      <c r="I6" s="74">
        <v>1</v>
      </c>
      <c r="J6" s="74">
        <v>1</v>
      </c>
      <c r="K6" s="74">
        <v>1</v>
      </c>
      <c r="L6" s="74">
        <v>1</v>
      </c>
      <c r="M6" s="74">
        <v>1</v>
      </c>
      <c r="N6" s="74">
        <v>1</v>
      </c>
      <c r="O6" s="74">
        <v>1</v>
      </c>
      <c r="P6" s="74">
        <v>1</v>
      </c>
      <c r="Q6" s="74">
        <v>0</v>
      </c>
      <c r="R6" s="74">
        <v>1</v>
      </c>
      <c r="S6" s="74">
        <v>1</v>
      </c>
      <c r="T6" s="74">
        <v>1</v>
      </c>
      <c r="U6" s="74">
        <v>1</v>
      </c>
      <c r="V6" s="74">
        <v>1</v>
      </c>
      <c r="W6" s="74">
        <v>1</v>
      </c>
      <c r="X6" s="74">
        <v>1</v>
      </c>
      <c r="Y6" s="74"/>
      <c r="Z6" s="74"/>
    </row>
    <row r="7" spans="1:26" ht="25.5">
      <c r="A7" s="138"/>
      <c r="B7" s="61" t="s">
        <v>170</v>
      </c>
      <c r="C7" s="48">
        <v>3</v>
      </c>
      <c r="D7" s="50">
        <v>1</v>
      </c>
      <c r="E7" s="74">
        <v>1</v>
      </c>
      <c r="F7" s="74">
        <v>1</v>
      </c>
      <c r="G7" s="74">
        <v>1</v>
      </c>
      <c r="H7" s="74">
        <v>1</v>
      </c>
      <c r="I7" s="74">
        <v>1</v>
      </c>
      <c r="J7" s="74">
        <v>1</v>
      </c>
      <c r="K7" s="74">
        <v>1</v>
      </c>
      <c r="L7" s="74">
        <v>1</v>
      </c>
      <c r="M7" s="74">
        <v>1</v>
      </c>
      <c r="N7" s="74">
        <v>1</v>
      </c>
      <c r="O7" s="74">
        <v>1</v>
      </c>
      <c r="P7" s="74">
        <v>1</v>
      </c>
      <c r="Q7" s="74">
        <v>1</v>
      </c>
      <c r="R7" s="74">
        <v>1</v>
      </c>
      <c r="S7" s="74">
        <v>1</v>
      </c>
      <c r="T7" s="74">
        <v>0</v>
      </c>
      <c r="U7" s="74">
        <v>1</v>
      </c>
      <c r="V7" s="74">
        <v>1</v>
      </c>
      <c r="W7" s="74">
        <v>1</v>
      </c>
      <c r="X7" s="74">
        <v>1</v>
      </c>
      <c r="Y7" s="74"/>
      <c r="Z7" s="74"/>
    </row>
    <row r="8" spans="1:26" ht="15.75">
      <c r="A8" s="139" t="s">
        <v>164</v>
      </c>
      <c r="B8" s="61" t="s">
        <v>171</v>
      </c>
      <c r="C8" s="48" t="s">
        <v>204</v>
      </c>
      <c r="D8" s="50">
        <v>1</v>
      </c>
      <c r="E8" s="74">
        <v>1</v>
      </c>
      <c r="F8" s="74">
        <v>0</v>
      </c>
      <c r="G8" s="74">
        <v>1</v>
      </c>
      <c r="H8" s="74">
        <v>1</v>
      </c>
      <c r="I8" s="74">
        <v>1</v>
      </c>
      <c r="J8" s="74">
        <v>1</v>
      </c>
      <c r="K8" s="74">
        <v>1</v>
      </c>
      <c r="L8" s="74">
        <v>1</v>
      </c>
      <c r="M8" s="74">
        <v>1</v>
      </c>
      <c r="N8" s="74">
        <v>1</v>
      </c>
      <c r="O8" s="74">
        <v>1</v>
      </c>
      <c r="P8" s="74">
        <v>1</v>
      </c>
      <c r="Q8" s="74">
        <v>1</v>
      </c>
      <c r="R8" s="74">
        <v>1</v>
      </c>
      <c r="S8" s="74">
        <v>1</v>
      </c>
      <c r="T8" s="74">
        <v>1</v>
      </c>
      <c r="U8" s="74">
        <v>1</v>
      </c>
      <c r="V8" s="74">
        <v>1</v>
      </c>
      <c r="W8" s="74">
        <v>1</v>
      </c>
      <c r="X8" s="74">
        <v>1</v>
      </c>
      <c r="Y8" s="74"/>
      <c r="Z8" s="74"/>
    </row>
    <row r="9" spans="1:26" ht="25.5" customHeight="1">
      <c r="A9" s="140"/>
      <c r="B9" s="61" t="s">
        <v>172</v>
      </c>
      <c r="C9" s="48" t="s">
        <v>205</v>
      </c>
      <c r="D9" s="50">
        <v>1</v>
      </c>
      <c r="E9" s="74">
        <v>1</v>
      </c>
      <c r="F9" s="74">
        <v>1</v>
      </c>
      <c r="G9" s="74">
        <v>1</v>
      </c>
      <c r="H9" s="74">
        <v>1</v>
      </c>
      <c r="I9" s="74">
        <v>1</v>
      </c>
      <c r="J9" s="74">
        <v>1</v>
      </c>
      <c r="K9" s="74">
        <v>1</v>
      </c>
      <c r="L9" s="74">
        <v>1</v>
      </c>
      <c r="M9" s="74">
        <v>1</v>
      </c>
      <c r="N9" s="74">
        <v>1</v>
      </c>
      <c r="O9" s="74">
        <v>1</v>
      </c>
      <c r="P9" s="74">
        <v>1</v>
      </c>
      <c r="Q9" s="74">
        <v>0</v>
      </c>
      <c r="R9" s="74">
        <v>1</v>
      </c>
      <c r="S9" s="74">
        <v>1</v>
      </c>
      <c r="T9" s="74">
        <v>1</v>
      </c>
      <c r="U9" s="74">
        <v>1</v>
      </c>
      <c r="V9" s="74">
        <v>1</v>
      </c>
      <c r="W9" s="74">
        <v>1</v>
      </c>
      <c r="X9" s="74">
        <v>1</v>
      </c>
      <c r="Y9" s="74"/>
      <c r="Z9" s="74"/>
    </row>
    <row r="10" spans="1:26" ht="15.75">
      <c r="A10" s="141"/>
      <c r="B10" s="62" t="s">
        <v>173</v>
      </c>
      <c r="C10" s="51" t="s">
        <v>206</v>
      </c>
      <c r="D10" s="50">
        <v>1</v>
      </c>
      <c r="E10" s="74">
        <v>1</v>
      </c>
      <c r="F10" s="74">
        <v>1</v>
      </c>
      <c r="G10" s="74">
        <v>1</v>
      </c>
      <c r="H10" s="74">
        <v>1</v>
      </c>
      <c r="I10" s="74">
        <v>1</v>
      </c>
      <c r="J10" s="74">
        <v>1</v>
      </c>
      <c r="K10" s="74">
        <v>1</v>
      </c>
      <c r="L10" s="74">
        <v>1</v>
      </c>
      <c r="M10" s="74">
        <v>1</v>
      </c>
      <c r="N10" s="74">
        <v>1</v>
      </c>
      <c r="O10" s="74">
        <v>1</v>
      </c>
      <c r="P10" s="74">
        <v>1</v>
      </c>
      <c r="Q10" s="74">
        <v>1</v>
      </c>
      <c r="R10" s="74">
        <v>1</v>
      </c>
      <c r="S10" s="74">
        <v>1</v>
      </c>
      <c r="T10" s="74">
        <v>1</v>
      </c>
      <c r="U10" s="74">
        <v>1</v>
      </c>
      <c r="V10" s="74">
        <v>1</v>
      </c>
      <c r="W10" s="74">
        <v>1</v>
      </c>
      <c r="X10" s="74">
        <v>1</v>
      </c>
      <c r="Y10" s="74"/>
      <c r="Z10" s="74"/>
    </row>
    <row r="11" spans="1:26" ht="25.5">
      <c r="A11" s="140"/>
      <c r="B11" s="62" t="s">
        <v>174</v>
      </c>
      <c r="C11" s="51">
        <v>5</v>
      </c>
      <c r="D11" s="50">
        <v>3</v>
      </c>
      <c r="E11" s="74">
        <v>3</v>
      </c>
      <c r="F11" s="74">
        <v>1</v>
      </c>
      <c r="G11" s="74">
        <v>2</v>
      </c>
      <c r="H11" s="74">
        <v>2</v>
      </c>
      <c r="I11" s="74">
        <v>2</v>
      </c>
      <c r="J11" s="74">
        <v>3</v>
      </c>
      <c r="K11" s="74">
        <v>2</v>
      </c>
      <c r="L11" s="74">
        <v>2</v>
      </c>
      <c r="M11" s="74">
        <v>2</v>
      </c>
      <c r="N11" s="74">
        <v>3</v>
      </c>
      <c r="O11" s="74">
        <v>3</v>
      </c>
      <c r="P11" s="74">
        <v>2</v>
      </c>
      <c r="Q11" s="74">
        <v>2</v>
      </c>
      <c r="R11" s="74">
        <v>3</v>
      </c>
      <c r="S11" s="74">
        <v>3</v>
      </c>
      <c r="T11" s="74">
        <v>2</v>
      </c>
      <c r="U11" s="74">
        <v>2</v>
      </c>
      <c r="V11" s="74">
        <v>3</v>
      </c>
      <c r="W11" s="74">
        <v>3</v>
      </c>
      <c r="X11" s="74">
        <v>3</v>
      </c>
      <c r="Y11" s="74"/>
      <c r="Z11" s="74"/>
    </row>
    <row r="12" spans="1:26" ht="15.75">
      <c r="A12" s="140"/>
      <c r="B12" s="62" t="s">
        <v>175</v>
      </c>
      <c r="C12" s="51" t="s">
        <v>207</v>
      </c>
      <c r="D12" s="50">
        <v>1</v>
      </c>
      <c r="E12" s="74">
        <v>1</v>
      </c>
      <c r="F12" s="74">
        <v>1</v>
      </c>
      <c r="G12" s="74">
        <v>1</v>
      </c>
      <c r="H12" s="74">
        <v>1</v>
      </c>
      <c r="I12" s="74">
        <v>0</v>
      </c>
      <c r="J12" s="74">
        <v>1</v>
      </c>
      <c r="K12" s="74">
        <v>1</v>
      </c>
      <c r="L12" s="74">
        <v>1</v>
      </c>
      <c r="M12" s="74">
        <v>1</v>
      </c>
      <c r="N12" s="74">
        <v>1</v>
      </c>
      <c r="O12" s="74">
        <v>1</v>
      </c>
      <c r="P12" s="74">
        <v>1</v>
      </c>
      <c r="Q12" s="74">
        <v>1</v>
      </c>
      <c r="R12" s="74">
        <v>1</v>
      </c>
      <c r="S12" s="74">
        <v>1</v>
      </c>
      <c r="T12" s="74">
        <v>0</v>
      </c>
      <c r="U12" s="74">
        <v>1</v>
      </c>
      <c r="V12" s="74">
        <v>1</v>
      </c>
      <c r="W12" s="74">
        <v>1</v>
      </c>
      <c r="X12" s="74">
        <v>1</v>
      </c>
      <c r="Y12" s="74"/>
      <c r="Z12" s="74"/>
    </row>
    <row r="13" spans="1:26" ht="15.75">
      <c r="A13" s="140"/>
      <c r="B13" s="62" t="s">
        <v>176</v>
      </c>
      <c r="C13" s="51" t="s">
        <v>208</v>
      </c>
      <c r="D13" s="50">
        <v>1</v>
      </c>
      <c r="E13" s="74">
        <v>1</v>
      </c>
      <c r="F13" s="74">
        <v>1</v>
      </c>
      <c r="G13" s="74">
        <v>1</v>
      </c>
      <c r="H13" s="74">
        <v>1</v>
      </c>
      <c r="I13" s="74">
        <v>0</v>
      </c>
      <c r="J13" s="74">
        <v>1</v>
      </c>
      <c r="K13" s="74">
        <v>1</v>
      </c>
      <c r="L13" s="74">
        <v>0</v>
      </c>
      <c r="M13" s="74">
        <v>1</v>
      </c>
      <c r="N13" s="74">
        <v>1</v>
      </c>
      <c r="O13" s="74">
        <v>1</v>
      </c>
      <c r="P13" s="74">
        <v>1</v>
      </c>
      <c r="Q13" s="74">
        <v>0</v>
      </c>
      <c r="R13" s="74">
        <v>1</v>
      </c>
      <c r="S13" s="74">
        <v>1</v>
      </c>
      <c r="T13" s="74">
        <v>1</v>
      </c>
      <c r="U13" s="74">
        <v>0</v>
      </c>
      <c r="V13" s="74">
        <v>1</v>
      </c>
      <c r="W13" s="74">
        <v>1</v>
      </c>
      <c r="X13" s="74">
        <v>1</v>
      </c>
      <c r="Y13" s="74"/>
      <c r="Z13" s="74"/>
    </row>
    <row r="14" spans="1:26" ht="25.5">
      <c r="A14" s="142"/>
      <c r="B14" s="62" t="s">
        <v>177</v>
      </c>
      <c r="C14" s="51" t="s">
        <v>209</v>
      </c>
      <c r="D14" s="50">
        <v>1</v>
      </c>
      <c r="E14" s="74">
        <v>1</v>
      </c>
      <c r="F14" s="74">
        <v>0</v>
      </c>
      <c r="G14" s="74">
        <v>1</v>
      </c>
      <c r="H14" s="74">
        <v>0</v>
      </c>
      <c r="I14" s="74">
        <v>1</v>
      </c>
      <c r="J14" s="74">
        <v>1</v>
      </c>
      <c r="K14" s="74">
        <v>0</v>
      </c>
      <c r="L14" s="74">
        <v>1</v>
      </c>
      <c r="M14" s="74">
        <v>0</v>
      </c>
      <c r="N14" s="74">
        <v>1</v>
      </c>
      <c r="O14" s="74">
        <v>1</v>
      </c>
      <c r="P14" s="74">
        <v>1</v>
      </c>
      <c r="Q14" s="74">
        <v>1</v>
      </c>
      <c r="R14" s="74">
        <v>0</v>
      </c>
      <c r="S14" s="74">
        <v>1</v>
      </c>
      <c r="T14" s="74">
        <v>1</v>
      </c>
      <c r="U14" s="74">
        <v>1</v>
      </c>
      <c r="V14" s="74">
        <v>1</v>
      </c>
      <c r="W14" s="74">
        <v>1</v>
      </c>
      <c r="X14" s="74">
        <v>1</v>
      </c>
      <c r="Y14" s="74"/>
      <c r="Z14" s="74"/>
    </row>
    <row r="15" spans="1:26" ht="63.75">
      <c r="A15" s="139" t="s">
        <v>165</v>
      </c>
      <c r="B15" s="63" t="s">
        <v>178</v>
      </c>
      <c r="C15" s="51">
        <v>4</v>
      </c>
      <c r="D15" s="50">
        <v>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1</v>
      </c>
      <c r="R15" s="74">
        <v>1</v>
      </c>
      <c r="S15" s="74">
        <v>1</v>
      </c>
      <c r="T15" s="74">
        <v>1</v>
      </c>
      <c r="U15" s="74">
        <v>1</v>
      </c>
      <c r="V15" s="74">
        <v>1</v>
      </c>
      <c r="W15" s="74">
        <v>1</v>
      </c>
      <c r="X15" s="74">
        <v>1</v>
      </c>
      <c r="Y15" s="74"/>
      <c r="Z15" s="74"/>
    </row>
    <row r="16" spans="1:26" ht="38.25">
      <c r="A16" s="140"/>
      <c r="B16" s="62" t="s">
        <v>179</v>
      </c>
      <c r="C16" s="51" t="s">
        <v>210</v>
      </c>
      <c r="D16" s="50">
        <v>1</v>
      </c>
      <c r="E16" s="74">
        <v>1</v>
      </c>
      <c r="F16" s="74">
        <v>0</v>
      </c>
      <c r="G16" s="74">
        <v>0</v>
      </c>
      <c r="H16" s="74">
        <v>1</v>
      </c>
      <c r="I16" s="74">
        <v>0</v>
      </c>
      <c r="J16" s="74">
        <v>1</v>
      </c>
      <c r="K16" s="74">
        <v>1</v>
      </c>
      <c r="L16" s="74">
        <v>0</v>
      </c>
      <c r="M16" s="74">
        <v>0</v>
      </c>
      <c r="N16" s="74">
        <v>1</v>
      </c>
      <c r="O16" s="74">
        <v>1</v>
      </c>
      <c r="P16" s="74">
        <v>1</v>
      </c>
      <c r="Q16" s="74">
        <v>0</v>
      </c>
      <c r="R16" s="74">
        <v>1</v>
      </c>
      <c r="S16" s="74">
        <v>1</v>
      </c>
      <c r="T16" s="74">
        <v>1</v>
      </c>
      <c r="U16" s="74">
        <v>1</v>
      </c>
      <c r="V16" s="74">
        <v>1</v>
      </c>
      <c r="W16" s="74">
        <v>1</v>
      </c>
      <c r="X16" s="74">
        <v>1</v>
      </c>
      <c r="Y16" s="74"/>
      <c r="Z16" s="74"/>
    </row>
    <row r="17" spans="1:26" ht="25.5">
      <c r="A17" s="140"/>
      <c r="B17" s="62" t="s">
        <v>180</v>
      </c>
      <c r="C17" s="51" t="s">
        <v>212</v>
      </c>
      <c r="D17" s="50">
        <v>1</v>
      </c>
      <c r="E17" s="74">
        <v>1</v>
      </c>
      <c r="F17" s="74">
        <v>1</v>
      </c>
      <c r="G17" s="74">
        <v>1</v>
      </c>
      <c r="H17" s="74">
        <v>0</v>
      </c>
      <c r="I17" s="74">
        <v>1</v>
      </c>
      <c r="J17" s="74">
        <v>1</v>
      </c>
      <c r="K17" s="74">
        <v>0</v>
      </c>
      <c r="L17" s="74">
        <v>1</v>
      </c>
      <c r="M17" s="74">
        <v>1</v>
      </c>
      <c r="N17" s="74">
        <v>1</v>
      </c>
      <c r="O17" s="74">
        <v>1</v>
      </c>
      <c r="P17" s="74">
        <v>1</v>
      </c>
      <c r="Q17" s="74">
        <v>0</v>
      </c>
      <c r="R17" s="74">
        <v>1</v>
      </c>
      <c r="S17" s="74">
        <v>1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74"/>
      <c r="Z17" s="74"/>
    </row>
    <row r="18" spans="1:26" ht="15.75">
      <c r="A18" s="140"/>
      <c r="B18" s="62" t="s">
        <v>181</v>
      </c>
      <c r="C18" s="51" t="s">
        <v>211</v>
      </c>
      <c r="D18" s="50">
        <v>1</v>
      </c>
      <c r="E18" s="74">
        <v>1</v>
      </c>
      <c r="F18" s="74">
        <v>1</v>
      </c>
      <c r="G18" s="74">
        <v>0</v>
      </c>
      <c r="H18" s="74">
        <v>1</v>
      </c>
      <c r="I18" s="74">
        <v>1</v>
      </c>
      <c r="J18" s="74">
        <v>1</v>
      </c>
      <c r="K18" s="74">
        <v>1</v>
      </c>
      <c r="L18" s="74">
        <v>1</v>
      </c>
      <c r="M18" s="74">
        <v>1</v>
      </c>
      <c r="N18" s="74">
        <v>1</v>
      </c>
      <c r="O18" s="74">
        <v>1</v>
      </c>
      <c r="P18" s="74">
        <v>1</v>
      </c>
      <c r="Q18" s="74">
        <v>1</v>
      </c>
      <c r="R18" s="74">
        <v>1</v>
      </c>
      <c r="S18" s="74">
        <v>1</v>
      </c>
      <c r="T18" s="74">
        <v>1</v>
      </c>
      <c r="U18" s="74">
        <v>1</v>
      </c>
      <c r="V18" s="74">
        <v>1</v>
      </c>
      <c r="W18" s="74">
        <v>1</v>
      </c>
      <c r="X18" s="74">
        <v>1</v>
      </c>
      <c r="Y18" s="74"/>
      <c r="Z18" s="74"/>
    </row>
    <row r="19" spans="1:26" ht="25.5">
      <c r="A19" s="142"/>
      <c r="B19" s="63" t="s">
        <v>182</v>
      </c>
      <c r="C19" s="51">
        <v>8</v>
      </c>
      <c r="D19" s="50">
        <v>3</v>
      </c>
      <c r="E19" s="74">
        <v>3</v>
      </c>
      <c r="F19" s="74">
        <v>3</v>
      </c>
      <c r="G19" s="74">
        <v>3</v>
      </c>
      <c r="H19" s="74">
        <v>3</v>
      </c>
      <c r="I19" s="74">
        <v>1</v>
      </c>
      <c r="J19" s="74">
        <v>3</v>
      </c>
      <c r="K19" s="74">
        <v>2</v>
      </c>
      <c r="L19" s="74">
        <v>3</v>
      </c>
      <c r="M19" s="74">
        <v>2</v>
      </c>
      <c r="N19" s="74">
        <v>3</v>
      </c>
      <c r="O19" s="74">
        <v>3</v>
      </c>
      <c r="P19" s="74">
        <v>3</v>
      </c>
      <c r="Q19" s="74">
        <v>1</v>
      </c>
      <c r="R19" s="74">
        <v>3</v>
      </c>
      <c r="S19" s="74">
        <v>3</v>
      </c>
      <c r="T19" s="74">
        <v>3</v>
      </c>
      <c r="U19" s="74">
        <v>3</v>
      </c>
      <c r="V19" s="74">
        <v>3</v>
      </c>
      <c r="W19" s="74">
        <v>3</v>
      </c>
      <c r="X19" s="74">
        <v>3</v>
      </c>
      <c r="Y19" s="74"/>
      <c r="Z19" s="74"/>
    </row>
    <row r="20" spans="1:26" ht="38.25">
      <c r="A20" s="64" t="s">
        <v>184</v>
      </c>
      <c r="B20" s="65" t="s">
        <v>183</v>
      </c>
      <c r="C20" s="51">
        <v>9</v>
      </c>
      <c r="D20" s="50">
        <v>3</v>
      </c>
      <c r="E20" s="74">
        <v>3</v>
      </c>
      <c r="F20" s="74">
        <v>3</v>
      </c>
      <c r="G20" s="74">
        <v>3</v>
      </c>
      <c r="H20" s="74">
        <v>3</v>
      </c>
      <c r="I20" s="74">
        <v>3</v>
      </c>
      <c r="J20" s="74">
        <v>3</v>
      </c>
      <c r="K20" s="74">
        <v>3</v>
      </c>
      <c r="L20" s="74">
        <v>3</v>
      </c>
      <c r="M20" s="74">
        <v>3</v>
      </c>
      <c r="N20" s="74">
        <v>3</v>
      </c>
      <c r="O20" s="74">
        <v>3</v>
      </c>
      <c r="P20" s="74">
        <v>3</v>
      </c>
      <c r="Q20" s="74">
        <v>1</v>
      </c>
      <c r="R20" s="74">
        <v>3</v>
      </c>
      <c r="S20" s="74">
        <v>3</v>
      </c>
      <c r="T20" s="74">
        <v>2</v>
      </c>
      <c r="U20" s="74">
        <v>2</v>
      </c>
      <c r="V20" s="74">
        <v>3</v>
      </c>
      <c r="W20" s="74">
        <v>2</v>
      </c>
      <c r="X20" s="74">
        <v>3</v>
      </c>
      <c r="Y20" s="74"/>
      <c r="Z20" s="74"/>
    </row>
    <row r="21" spans="1:26" ht="15">
      <c r="A21" s="143" t="s">
        <v>185</v>
      </c>
      <c r="B21" s="144"/>
      <c r="C21" s="54"/>
      <c r="D21" s="28">
        <v>22</v>
      </c>
      <c r="E21" s="68">
        <f>SUM(E5:E20)</f>
        <v>22</v>
      </c>
      <c r="F21" s="68">
        <f aca="true" t="shared" si="0" ref="F21:Z21">SUM(F5:F20)</f>
        <v>17</v>
      </c>
      <c r="G21" s="68">
        <f t="shared" si="0"/>
        <v>19</v>
      </c>
      <c r="H21" s="68">
        <f t="shared" si="0"/>
        <v>19</v>
      </c>
      <c r="I21" s="68">
        <f t="shared" si="0"/>
        <v>16</v>
      </c>
      <c r="J21" s="68">
        <f t="shared" si="0"/>
        <v>22</v>
      </c>
      <c r="K21" s="68">
        <f t="shared" si="0"/>
        <v>18</v>
      </c>
      <c r="L21" s="68">
        <f t="shared" si="0"/>
        <v>19</v>
      </c>
      <c r="M21" s="68">
        <f t="shared" si="0"/>
        <v>18</v>
      </c>
      <c r="N21" s="68">
        <f t="shared" si="0"/>
        <v>22</v>
      </c>
      <c r="O21" s="68">
        <f t="shared" si="0"/>
        <v>22</v>
      </c>
      <c r="P21" s="68">
        <f t="shared" si="0"/>
        <v>21</v>
      </c>
      <c r="Q21" s="68">
        <f t="shared" si="0"/>
        <v>12</v>
      </c>
      <c r="R21" s="68">
        <f t="shared" si="0"/>
        <v>21</v>
      </c>
      <c r="S21" s="68">
        <f t="shared" si="0"/>
        <v>22</v>
      </c>
      <c r="T21" s="68">
        <f t="shared" si="0"/>
        <v>18</v>
      </c>
      <c r="U21" s="68">
        <f t="shared" si="0"/>
        <v>19</v>
      </c>
      <c r="V21" s="68">
        <f t="shared" si="0"/>
        <v>22</v>
      </c>
      <c r="W21" s="68">
        <f t="shared" si="0"/>
        <v>21</v>
      </c>
      <c r="X21" s="68">
        <f t="shared" si="0"/>
        <v>22</v>
      </c>
      <c r="Y21" s="68">
        <f t="shared" si="0"/>
        <v>0</v>
      </c>
      <c r="Z21" s="68">
        <f t="shared" si="0"/>
        <v>0</v>
      </c>
    </row>
    <row r="22" spans="1:26" ht="15">
      <c r="A22" s="143" t="s">
        <v>186</v>
      </c>
      <c r="B22" s="144"/>
      <c r="C22" s="54"/>
      <c r="D22" s="28"/>
      <c r="E22" s="92">
        <f>E21/$D$21</f>
        <v>1</v>
      </c>
      <c r="F22" s="92">
        <f aca="true" t="shared" si="1" ref="F22:Z22">F21/$D$21</f>
        <v>0.7727272727272727</v>
      </c>
      <c r="G22" s="92">
        <f t="shared" si="1"/>
        <v>0.8636363636363636</v>
      </c>
      <c r="H22" s="92">
        <f t="shared" si="1"/>
        <v>0.8636363636363636</v>
      </c>
      <c r="I22" s="92">
        <f t="shared" si="1"/>
        <v>0.7272727272727273</v>
      </c>
      <c r="J22" s="92">
        <f t="shared" si="1"/>
        <v>1</v>
      </c>
      <c r="K22" s="92">
        <f t="shared" si="1"/>
        <v>0.8181818181818182</v>
      </c>
      <c r="L22" s="92">
        <f t="shared" si="1"/>
        <v>0.8636363636363636</v>
      </c>
      <c r="M22" s="92">
        <f t="shared" si="1"/>
        <v>0.8181818181818182</v>
      </c>
      <c r="N22" s="92">
        <f t="shared" si="1"/>
        <v>1</v>
      </c>
      <c r="O22" s="92">
        <f t="shared" si="1"/>
        <v>1</v>
      </c>
      <c r="P22" s="92">
        <f t="shared" si="1"/>
        <v>0.9545454545454546</v>
      </c>
      <c r="Q22" s="92">
        <f t="shared" si="1"/>
        <v>0.5454545454545454</v>
      </c>
      <c r="R22" s="92">
        <f t="shared" si="1"/>
        <v>0.9545454545454546</v>
      </c>
      <c r="S22" s="92">
        <f t="shared" si="1"/>
        <v>1</v>
      </c>
      <c r="T22" s="92">
        <f t="shared" si="1"/>
        <v>0.8181818181818182</v>
      </c>
      <c r="U22" s="92">
        <f t="shared" si="1"/>
        <v>0.8636363636363636</v>
      </c>
      <c r="V22" s="92">
        <f t="shared" si="1"/>
        <v>1</v>
      </c>
      <c r="W22" s="92">
        <f t="shared" si="1"/>
        <v>0.9545454545454546</v>
      </c>
      <c r="X22" s="92">
        <f t="shared" si="1"/>
        <v>1</v>
      </c>
      <c r="Y22" s="92">
        <f t="shared" si="1"/>
        <v>0</v>
      </c>
      <c r="Z22" s="92">
        <f t="shared" si="1"/>
        <v>0</v>
      </c>
    </row>
    <row r="23" spans="1:26" ht="26.25">
      <c r="A23" s="145" t="s">
        <v>196</v>
      </c>
      <c r="B23" s="66" t="s">
        <v>187</v>
      </c>
      <c r="C23" s="51" t="s">
        <v>213</v>
      </c>
      <c r="D23" s="50">
        <v>2</v>
      </c>
      <c r="E23" s="74">
        <v>2</v>
      </c>
      <c r="F23" s="74">
        <v>2</v>
      </c>
      <c r="G23" s="74">
        <v>2</v>
      </c>
      <c r="H23" s="74">
        <v>2</v>
      </c>
      <c r="I23" s="74">
        <v>2</v>
      </c>
      <c r="J23" s="74">
        <v>2</v>
      </c>
      <c r="K23" s="74">
        <v>2</v>
      </c>
      <c r="L23" s="74">
        <v>2</v>
      </c>
      <c r="M23" s="74">
        <v>2</v>
      </c>
      <c r="N23" s="74">
        <v>2</v>
      </c>
      <c r="O23" s="74">
        <v>2</v>
      </c>
      <c r="P23" s="74">
        <v>2</v>
      </c>
      <c r="Q23" s="74">
        <v>2</v>
      </c>
      <c r="R23" s="74">
        <v>2</v>
      </c>
      <c r="S23" s="74">
        <v>2</v>
      </c>
      <c r="T23" s="74">
        <v>2</v>
      </c>
      <c r="U23" s="74">
        <v>2</v>
      </c>
      <c r="V23" s="74">
        <v>2</v>
      </c>
      <c r="W23" s="74">
        <v>2</v>
      </c>
      <c r="X23" s="74">
        <v>2</v>
      </c>
      <c r="Y23" s="74"/>
      <c r="Z23" s="74"/>
    </row>
    <row r="24" spans="1:26" ht="15.75">
      <c r="A24" s="146"/>
      <c r="B24" s="66" t="s">
        <v>188</v>
      </c>
      <c r="C24" s="51" t="s">
        <v>214</v>
      </c>
      <c r="D24" s="50">
        <v>2</v>
      </c>
      <c r="E24" s="74">
        <v>2</v>
      </c>
      <c r="F24" s="74">
        <v>1</v>
      </c>
      <c r="G24" s="74">
        <v>2</v>
      </c>
      <c r="H24" s="74">
        <v>1</v>
      </c>
      <c r="I24" s="74">
        <v>1</v>
      </c>
      <c r="J24" s="74">
        <v>2</v>
      </c>
      <c r="K24" s="74">
        <v>2</v>
      </c>
      <c r="L24" s="74">
        <v>1</v>
      </c>
      <c r="M24" s="74">
        <v>2</v>
      </c>
      <c r="N24" s="74">
        <v>1</v>
      </c>
      <c r="O24" s="74">
        <v>1</v>
      </c>
      <c r="P24" s="74">
        <v>2</v>
      </c>
      <c r="Q24" s="74">
        <v>2</v>
      </c>
      <c r="R24" s="74">
        <v>2</v>
      </c>
      <c r="S24" s="74">
        <v>1</v>
      </c>
      <c r="T24" s="74">
        <v>1</v>
      </c>
      <c r="U24" s="74">
        <v>1</v>
      </c>
      <c r="V24" s="74">
        <v>2</v>
      </c>
      <c r="W24" s="74">
        <v>1</v>
      </c>
      <c r="X24" s="74">
        <v>2</v>
      </c>
      <c r="Y24" s="74"/>
      <c r="Z24" s="74"/>
    </row>
    <row r="25" spans="1:26" ht="39">
      <c r="A25" s="145" t="s">
        <v>197</v>
      </c>
      <c r="B25" s="66" t="s">
        <v>189</v>
      </c>
      <c r="C25" s="51" t="s">
        <v>215</v>
      </c>
      <c r="D25" s="50">
        <v>2</v>
      </c>
      <c r="E25" s="74">
        <v>2</v>
      </c>
      <c r="F25" s="74">
        <v>1</v>
      </c>
      <c r="G25" s="74">
        <v>1</v>
      </c>
      <c r="H25" s="74">
        <v>1</v>
      </c>
      <c r="I25" s="74">
        <v>1</v>
      </c>
      <c r="J25" s="74">
        <v>2</v>
      </c>
      <c r="K25" s="74">
        <v>2</v>
      </c>
      <c r="L25" s="74">
        <v>1</v>
      </c>
      <c r="M25" s="74">
        <v>2</v>
      </c>
      <c r="N25" s="74">
        <v>2</v>
      </c>
      <c r="O25" s="74">
        <v>2</v>
      </c>
      <c r="P25" s="74">
        <v>2</v>
      </c>
      <c r="Q25" s="74">
        <v>1</v>
      </c>
      <c r="R25" s="74">
        <v>2</v>
      </c>
      <c r="S25" s="74">
        <v>1</v>
      </c>
      <c r="T25" s="74">
        <v>1</v>
      </c>
      <c r="U25" s="74">
        <v>1</v>
      </c>
      <c r="V25" s="74">
        <v>2</v>
      </c>
      <c r="W25" s="74">
        <v>2</v>
      </c>
      <c r="X25" s="74">
        <v>2</v>
      </c>
      <c r="Y25" s="74"/>
      <c r="Z25" s="74"/>
    </row>
    <row r="26" spans="1:26" ht="64.5">
      <c r="A26" s="146"/>
      <c r="B26" s="66" t="s">
        <v>190</v>
      </c>
      <c r="C26" s="51">
        <v>13</v>
      </c>
      <c r="D26" s="50">
        <v>2</v>
      </c>
      <c r="E26" s="74">
        <v>2</v>
      </c>
      <c r="F26" s="74">
        <v>2</v>
      </c>
      <c r="G26" s="74">
        <v>2</v>
      </c>
      <c r="H26" s="74">
        <v>2</v>
      </c>
      <c r="I26" s="74">
        <v>1</v>
      </c>
      <c r="J26" s="74">
        <v>2</v>
      </c>
      <c r="K26" s="74">
        <v>2</v>
      </c>
      <c r="L26" s="74">
        <v>2</v>
      </c>
      <c r="M26" s="74">
        <v>2</v>
      </c>
      <c r="N26" s="74">
        <v>2</v>
      </c>
      <c r="O26" s="74">
        <v>2</v>
      </c>
      <c r="P26" s="74">
        <v>2</v>
      </c>
      <c r="Q26" s="74">
        <v>1</v>
      </c>
      <c r="R26" s="74">
        <v>2</v>
      </c>
      <c r="S26" s="74">
        <v>2</v>
      </c>
      <c r="T26" s="74">
        <v>2</v>
      </c>
      <c r="U26" s="74">
        <v>2</v>
      </c>
      <c r="V26" s="74">
        <v>2</v>
      </c>
      <c r="W26" s="74">
        <v>2</v>
      </c>
      <c r="X26" s="74">
        <v>2</v>
      </c>
      <c r="Y26" s="74"/>
      <c r="Z26" s="74"/>
    </row>
    <row r="27" spans="1:26" ht="39">
      <c r="A27" s="42" t="s">
        <v>198</v>
      </c>
      <c r="B27" s="66" t="s">
        <v>191</v>
      </c>
      <c r="C27" s="51">
        <v>11</v>
      </c>
      <c r="D27" s="50">
        <v>3</v>
      </c>
      <c r="E27" s="74">
        <v>3</v>
      </c>
      <c r="F27" s="74">
        <v>3</v>
      </c>
      <c r="G27" s="74">
        <v>3</v>
      </c>
      <c r="H27" s="74">
        <v>3</v>
      </c>
      <c r="I27" s="74">
        <v>2</v>
      </c>
      <c r="J27" s="74">
        <v>3</v>
      </c>
      <c r="K27" s="74">
        <v>3</v>
      </c>
      <c r="L27" s="74">
        <v>3</v>
      </c>
      <c r="M27" s="74">
        <v>3</v>
      </c>
      <c r="N27" s="74">
        <v>3</v>
      </c>
      <c r="O27" s="74">
        <v>3</v>
      </c>
      <c r="P27" s="74">
        <v>3</v>
      </c>
      <c r="Q27" s="74">
        <v>2</v>
      </c>
      <c r="R27" s="74">
        <v>3</v>
      </c>
      <c r="S27" s="74">
        <v>2</v>
      </c>
      <c r="T27" s="74">
        <v>2</v>
      </c>
      <c r="U27" s="74">
        <v>3</v>
      </c>
      <c r="V27" s="74">
        <v>3</v>
      </c>
      <c r="W27" s="74">
        <v>3</v>
      </c>
      <c r="X27" s="74">
        <v>3</v>
      </c>
      <c r="Y27" s="74"/>
      <c r="Z27" s="74"/>
    </row>
    <row r="28" spans="1:26" ht="51.75">
      <c r="A28" s="42" t="s">
        <v>199</v>
      </c>
      <c r="B28" s="66" t="s">
        <v>192</v>
      </c>
      <c r="C28" s="51">
        <v>10</v>
      </c>
      <c r="D28" s="50">
        <v>3</v>
      </c>
      <c r="E28" s="74">
        <v>3</v>
      </c>
      <c r="F28" s="74">
        <v>3</v>
      </c>
      <c r="G28" s="74">
        <v>3</v>
      </c>
      <c r="H28" s="74">
        <v>3</v>
      </c>
      <c r="I28" s="74">
        <v>3</v>
      </c>
      <c r="J28" s="74">
        <v>3</v>
      </c>
      <c r="K28" s="74">
        <v>3</v>
      </c>
      <c r="L28" s="74">
        <v>3</v>
      </c>
      <c r="M28" s="74">
        <v>3</v>
      </c>
      <c r="N28" s="74">
        <v>3</v>
      </c>
      <c r="O28" s="74">
        <v>3</v>
      </c>
      <c r="P28" s="74">
        <v>3</v>
      </c>
      <c r="Q28" s="74">
        <v>1</v>
      </c>
      <c r="R28" s="74">
        <v>3</v>
      </c>
      <c r="S28" s="74">
        <v>3</v>
      </c>
      <c r="T28" s="74">
        <v>3</v>
      </c>
      <c r="U28" s="74">
        <v>3</v>
      </c>
      <c r="V28" s="74">
        <v>3</v>
      </c>
      <c r="W28" s="74">
        <v>3</v>
      </c>
      <c r="X28" s="74">
        <v>3</v>
      </c>
      <c r="Y28" s="74"/>
      <c r="Z28" s="74"/>
    </row>
    <row r="29" spans="1:26" ht="16.5" customHeight="1">
      <c r="A29" s="42" t="s">
        <v>195</v>
      </c>
      <c r="B29" s="67" t="s">
        <v>193</v>
      </c>
      <c r="C29" s="51">
        <v>14</v>
      </c>
      <c r="D29" s="50" t="s">
        <v>34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">
      <c r="A30" s="147" t="s">
        <v>194</v>
      </c>
      <c r="B30" s="148"/>
      <c r="C30" s="52"/>
      <c r="D30" s="50">
        <v>14</v>
      </c>
      <c r="E30" s="68">
        <f>SUM(E23:E28)</f>
        <v>14</v>
      </c>
      <c r="F30" s="68">
        <f aca="true" t="shared" si="2" ref="F30:Z30">SUM(F23:F28)</f>
        <v>12</v>
      </c>
      <c r="G30" s="68">
        <f t="shared" si="2"/>
        <v>13</v>
      </c>
      <c r="H30" s="68">
        <f t="shared" si="2"/>
        <v>12</v>
      </c>
      <c r="I30" s="68">
        <f t="shared" si="2"/>
        <v>10</v>
      </c>
      <c r="J30" s="68">
        <f t="shared" si="2"/>
        <v>14</v>
      </c>
      <c r="K30" s="68">
        <f t="shared" si="2"/>
        <v>14</v>
      </c>
      <c r="L30" s="68">
        <f t="shared" si="2"/>
        <v>12</v>
      </c>
      <c r="M30" s="68">
        <f t="shared" si="2"/>
        <v>14</v>
      </c>
      <c r="N30" s="68">
        <f t="shared" si="2"/>
        <v>13</v>
      </c>
      <c r="O30" s="68">
        <f t="shared" si="2"/>
        <v>13</v>
      </c>
      <c r="P30" s="68">
        <f t="shared" si="2"/>
        <v>14</v>
      </c>
      <c r="Q30" s="68">
        <f t="shared" si="2"/>
        <v>9</v>
      </c>
      <c r="R30" s="68">
        <f t="shared" si="2"/>
        <v>14</v>
      </c>
      <c r="S30" s="68">
        <f t="shared" si="2"/>
        <v>11</v>
      </c>
      <c r="T30" s="68">
        <f t="shared" si="2"/>
        <v>11</v>
      </c>
      <c r="U30" s="68">
        <f t="shared" si="2"/>
        <v>12</v>
      </c>
      <c r="V30" s="68">
        <f t="shared" si="2"/>
        <v>14</v>
      </c>
      <c r="W30" s="68">
        <f t="shared" si="2"/>
        <v>13</v>
      </c>
      <c r="X30" s="68">
        <f t="shared" si="2"/>
        <v>14</v>
      </c>
      <c r="Y30" s="68">
        <f t="shared" si="2"/>
        <v>0</v>
      </c>
      <c r="Z30" s="68">
        <f t="shared" si="2"/>
        <v>0</v>
      </c>
    </row>
    <row r="31" spans="1:26" ht="15">
      <c r="A31" s="149" t="s">
        <v>186</v>
      </c>
      <c r="B31" s="150"/>
      <c r="C31" s="53"/>
      <c r="D31" s="50"/>
      <c r="E31" s="92">
        <f>E30/$D$30</f>
        <v>1</v>
      </c>
      <c r="F31" s="92">
        <f aca="true" t="shared" si="3" ref="F31:Z31">F30/$D$30</f>
        <v>0.8571428571428571</v>
      </c>
      <c r="G31" s="92">
        <f t="shared" si="3"/>
        <v>0.9285714285714286</v>
      </c>
      <c r="H31" s="92">
        <f t="shared" si="3"/>
        <v>0.8571428571428571</v>
      </c>
      <c r="I31" s="92">
        <f t="shared" si="3"/>
        <v>0.7142857142857143</v>
      </c>
      <c r="J31" s="92">
        <f t="shared" si="3"/>
        <v>1</v>
      </c>
      <c r="K31" s="92">
        <f t="shared" si="3"/>
        <v>1</v>
      </c>
      <c r="L31" s="92">
        <f t="shared" si="3"/>
        <v>0.8571428571428571</v>
      </c>
      <c r="M31" s="92">
        <f t="shared" si="3"/>
        <v>1</v>
      </c>
      <c r="N31" s="92">
        <f t="shared" si="3"/>
        <v>0.9285714285714286</v>
      </c>
      <c r="O31" s="92">
        <f t="shared" si="3"/>
        <v>0.9285714285714286</v>
      </c>
      <c r="P31" s="92">
        <f t="shared" si="3"/>
        <v>1</v>
      </c>
      <c r="Q31" s="92">
        <f t="shared" si="3"/>
        <v>0.6428571428571429</v>
      </c>
      <c r="R31" s="92">
        <f t="shared" si="3"/>
        <v>1</v>
      </c>
      <c r="S31" s="92">
        <f t="shared" si="3"/>
        <v>0.7857142857142857</v>
      </c>
      <c r="T31" s="92">
        <f t="shared" si="3"/>
        <v>0.7857142857142857</v>
      </c>
      <c r="U31" s="92">
        <f t="shared" si="3"/>
        <v>0.8571428571428571</v>
      </c>
      <c r="V31" s="92">
        <f t="shared" si="3"/>
        <v>1</v>
      </c>
      <c r="W31" s="92">
        <f t="shared" si="3"/>
        <v>0.9285714285714286</v>
      </c>
      <c r="X31" s="92">
        <f t="shared" si="3"/>
        <v>1</v>
      </c>
      <c r="Y31" s="92">
        <f t="shared" si="3"/>
        <v>0</v>
      </c>
      <c r="Z31" s="92">
        <f t="shared" si="3"/>
        <v>0</v>
      </c>
    </row>
    <row r="32" spans="1:26" ht="16.5" customHeight="1">
      <c r="A32" s="36"/>
      <c r="B32" s="37" t="s">
        <v>40</v>
      </c>
      <c r="C32" s="43"/>
      <c r="D32" s="38"/>
      <c r="E32" s="74" t="str">
        <f>IF(E38&lt;50%,"н",IF(E38&lt;65%,"д-",IF(E38&lt;80%,"д",IF(E38&lt;95%,"д+","в"))))</f>
        <v>в</v>
      </c>
      <c r="F32" s="74" t="str">
        <f aca="true" t="shared" si="4" ref="F32:Z32">IF(F38&lt;50%,"н",IF(F38&lt;65%,"д-",IF(F38&lt;80%,"д",IF(F38&lt;95%,"д+","в"))))</f>
        <v>д+</v>
      </c>
      <c r="G32" s="74" t="str">
        <f t="shared" si="4"/>
        <v>д+</v>
      </c>
      <c r="H32" s="74" t="str">
        <f t="shared" si="4"/>
        <v>д+</v>
      </c>
      <c r="I32" s="74" t="str">
        <f t="shared" si="4"/>
        <v>д</v>
      </c>
      <c r="J32" s="74" t="str">
        <f t="shared" si="4"/>
        <v>в</v>
      </c>
      <c r="K32" s="74" t="str">
        <f t="shared" si="4"/>
        <v>д+</v>
      </c>
      <c r="L32" s="74" t="str">
        <f t="shared" si="4"/>
        <v>д+</v>
      </c>
      <c r="M32" s="74" t="str">
        <f t="shared" si="4"/>
        <v>д+</v>
      </c>
      <c r="N32" s="74" t="str">
        <f t="shared" si="4"/>
        <v>в</v>
      </c>
      <c r="O32" s="74" t="str">
        <f t="shared" si="4"/>
        <v>в</v>
      </c>
      <c r="P32" s="74" t="str">
        <f t="shared" si="4"/>
        <v>в</v>
      </c>
      <c r="Q32" s="74" t="str">
        <f t="shared" si="4"/>
        <v>д-</v>
      </c>
      <c r="R32" s="74" t="str">
        <f t="shared" si="4"/>
        <v>в</v>
      </c>
      <c r="S32" s="74" t="str">
        <f t="shared" si="4"/>
        <v>д+</v>
      </c>
      <c r="T32" s="74" t="str">
        <f t="shared" si="4"/>
        <v>д+</v>
      </c>
      <c r="U32" s="74" t="str">
        <f t="shared" si="4"/>
        <v>д+</v>
      </c>
      <c r="V32" s="74" t="str">
        <f t="shared" si="4"/>
        <v>в</v>
      </c>
      <c r="W32" s="74" t="str">
        <f t="shared" si="4"/>
        <v>д+</v>
      </c>
      <c r="X32" s="74" t="str">
        <f t="shared" si="4"/>
        <v>в</v>
      </c>
      <c r="Y32" s="74" t="str">
        <f t="shared" si="4"/>
        <v>н</v>
      </c>
      <c r="Z32" s="74" t="str">
        <f t="shared" si="4"/>
        <v>н</v>
      </c>
    </row>
    <row r="33" spans="1:26" ht="15.75">
      <c r="A33" s="36"/>
      <c r="B33" s="37" t="s">
        <v>41</v>
      </c>
      <c r="C33" s="43"/>
      <c r="D33" s="38"/>
      <c r="E33" s="74">
        <f>IF(E37&lt;18,2,IF(E37&lt;25,3,IF(E37&lt;32,4,5)))</f>
        <v>5</v>
      </c>
      <c r="F33" s="74">
        <f aca="true" t="shared" si="5" ref="F33:Z33">IF(F37&lt;18,2,IF(F37&lt;25,3,IF(F37&lt;32,4,5)))</f>
        <v>4</v>
      </c>
      <c r="G33" s="74">
        <f t="shared" si="5"/>
        <v>5</v>
      </c>
      <c r="H33" s="74">
        <f t="shared" si="5"/>
        <v>4</v>
      </c>
      <c r="I33" s="74">
        <f t="shared" si="5"/>
        <v>4</v>
      </c>
      <c r="J33" s="74">
        <f t="shared" si="5"/>
        <v>5</v>
      </c>
      <c r="K33" s="74">
        <f t="shared" si="5"/>
        <v>5</v>
      </c>
      <c r="L33" s="74">
        <f t="shared" si="5"/>
        <v>4</v>
      </c>
      <c r="M33" s="74">
        <f t="shared" si="5"/>
        <v>5</v>
      </c>
      <c r="N33" s="74">
        <f t="shared" si="5"/>
        <v>5</v>
      </c>
      <c r="O33" s="74">
        <f t="shared" si="5"/>
        <v>5</v>
      </c>
      <c r="P33" s="74">
        <f t="shared" si="5"/>
        <v>5</v>
      </c>
      <c r="Q33" s="74">
        <f t="shared" si="5"/>
        <v>3</v>
      </c>
      <c r="R33" s="74">
        <f t="shared" si="5"/>
        <v>5</v>
      </c>
      <c r="S33" s="74">
        <f t="shared" si="5"/>
        <v>5</v>
      </c>
      <c r="T33" s="74">
        <f t="shared" si="5"/>
        <v>4</v>
      </c>
      <c r="U33" s="74">
        <f t="shared" si="5"/>
        <v>4</v>
      </c>
      <c r="V33" s="74">
        <f t="shared" si="5"/>
        <v>5</v>
      </c>
      <c r="W33" s="74">
        <f t="shared" si="5"/>
        <v>5</v>
      </c>
      <c r="X33" s="74">
        <f t="shared" si="5"/>
        <v>5</v>
      </c>
      <c r="Y33" s="74">
        <f t="shared" si="5"/>
        <v>2</v>
      </c>
      <c r="Z33" s="74">
        <f t="shared" si="5"/>
        <v>2</v>
      </c>
    </row>
    <row r="34" spans="1:26" ht="53.25" customHeight="1">
      <c r="A34" s="36"/>
      <c r="B34" s="36"/>
      <c r="C34" s="36"/>
      <c r="D34" s="36"/>
      <c r="E34" s="117" t="s">
        <v>77</v>
      </c>
      <c r="F34" s="117" t="s">
        <v>78</v>
      </c>
      <c r="G34" s="117" t="s">
        <v>79</v>
      </c>
      <c r="H34" s="117" t="s">
        <v>80</v>
      </c>
      <c r="I34" s="117" t="s">
        <v>81</v>
      </c>
      <c r="J34" s="117" t="s">
        <v>82</v>
      </c>
      <c r="K34" s="117" t="s">
        <v>83</v>
      </c>
      <c r="L34" s="117" t="s">
        <v>84</v>
      </c>
      <c r="M34" s="117" t="s">
        <v>85</v>
      </c>
      <c r="N34" s="117" t="s">
        <v>86</v>
      </c>
      <c r="O34" s="117" t="s">
        <v>87</v>
      </c>
      <c r="P34" s="117" t="s">
        <v>88</v>
      </c>
      <c r="Q34" s="125" t="s">
        <v>89</v>
      </c>
      <c r="R34" s="125" t="s">
        <v>90</v>
      </c>
      <c r="S34" s="125" t="s">
        <v>91</v>
      </c>
      <c r="T34" s="125" t="s">
        <v>92</v>
      </c>
      <c r="U34" s="125" t="s">
        <v>242</v>
      </c>
      <c r="V34" s="125" t="s">
        <v>94</v>
      </c>
      <c r="W34" s="125" t="s">
        <v>95</v>
      </c>
      <c r="X34" s="125" t="s">
        <v>96</v>
      </c>
      <c r="Y34" s="176"/>
      <c r="Z34" s="176"/>
    </row>
    <row r="35" spans="1:26" ht="18" customHeight="1" hidden="1">
      <c r="A35" s="36"/>
      <c r="B35" s="36"/>
      <c r="C35" s="36"/>
      <c r="D35" s="3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9"/>
      <c r="R35" s="169"/>
      <c r="S35" s="169"/>
      <c r="T35" s="169"/>
      <c r="U35" s="169"/>
      <c r="V35" s="169"/>
      <c r="W35" s="169"/>
      <c r="X35" s="169"/>
      <c r="Y35" s="177"/>
      <c r="Z35" s="178"/>
    </row>
    <row r="36" spans="1:26" ht="15.75">
      <c r="A36" s="36"/>
      <c r="B36" s="40"/>
      <c r="C36" s="40"/>
      <c r="D36" s="40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5.75">
      <c r="A37" s="36"/>
      <c r="B37" s="40" t="s">
        <v>250</v>
      </c>
      <c r="C37" s="40">
        <v>20</v>
      </c>
      <c r="D37" s="40" t="s">
        <v>249</v>
      </c>
      <c r="E37" s="39">
        <f>E21+E30</f>
        <v>36</v>
      </c>
      <c r="F37" s="39">
        <f aca="true" t="shared" si="6" ref="F37:Z37">F21+F30</f>
        <v>29</v>
      </c>
      <c r="G37" s="39">
        <f t="shared" si="6"/>
        <v>32</v>
      </c>
      <c r="H37" s="39">
        <f t="shared" si="6"/>
        <v>31</v>
      </c>
      <c r="I37" s="39">
        <f t="shared" si="6"/>
        <v>26</v>
      </c>
      <c r="J37" s="39">
        <f t="shared" si="6"/>
        <v>36</v>
      </c>
      <c r="K37" s="39">
        <f t="shared" si="6"/>
        <v>32</v>
      </c>
      <c r="L37" s="39">
        <f t="shared" si="6"/>
        <v>31</v>
      </c>
      <c r="M37" s="39">
        <f t="shared" si="6"/>
        <v>32</v>
      </c>
      <c r="N37" s="39">
        <f t="shared" si="6"/>
        <v>35</v>
      </c>
      <c r="O37" s="39">
        <f t="shared" si="6"/>
        <v>35</v>
      </c>
      <c r="P37" s="39">
        <f t="shared" si="6"/>
        <v>35</v>
      </c>
      <c r="Q37" s="39">
        <f t="shared" si="6"/>
        <v>21</v>
      </c>
      <c r="R37" s="39">
        <f t="shared" si="6"/>
        <v>35</v>
      </c>
      <c r="S37" s="39">
        <f t="shared" si="6"/>
        <v>33</v>
      </c>
      <c r="T37" s="39">
        <f t="shared" si="6"/>
        <v>29</v>
      </c>
      <c r="U37" s="39">
        <f t="shared" si="6"/>
        <v>31</v>
      </c>
      <c r="V37" s="39">
        <f t="shared" si="6"/>
        <v>36</v>
      </c>
      <c r="W37" s="39">
        <f t="shared" si="6"/>
        <v>34</v>
      </c>
      <c r="X37" s="39">
        <f t="shared" si="6"/>
        <v>36</v>
      </c>
      <c r="Y37" s="39">
        <f t="shared" si="6"/>
        <v>0</v>
      </c>
      <c r="Z37" s="39">
        <f t="shared" si="6"/>
        <v>0</v>
      </c>
    </row>
    <row r="38" spans="2:26" ht="15">
      <c r="B38" s="10" t="s">
        <v>248</v>
      </c>
      <c r="C38" s="105">
        <f>SUM(E38:Z38)/C37</f>
        <v>0.895833333333333</v>
      </c>
      <c r="D38" s="10"/>
      <c r="E38" s="9">
        <f>E37/36</f>
        <v>1</v>
      </c>
      <c r="F38" s="9">
        <f aca="true" t="shared" si="7" ref="F38:Z38">F37/36</f>
        <v>0.8055555555555556</v>
      </c>
      <c r="G38" s="9">
        <f t="shared" si="7"/>
        <v>0.8888888888888888</v>
      </c>
      <c r="H38" s="9">
        <f t="shared" si="7"/>
        <v>0.8611111111111112</v>
      </c>
      <c r="I38" s="9">
        <f t="shared" si="7"/>
        <v>0.7222222222222222</v>
      </c>
      <c r="J38" s="9">
        <f t="shared" si="7"/>
        <v>1</v>
      </c>
      <c r="K38" s="9">
        <f t="shared" si="7"/>
        <v>0.8888888888888888</v>
      </c>
      <c r="L38" s="9">
        <f t="shared" si="7"/>
        <v>0.8611111111111112</v>
      </c>
      <c r="M38" s="9">
        <f t="shared" si="7"/>
        <v>0.8888888888888888</v>
      </c>
      <c r="N38" s="9">
        <f t="shared" si="7"/>
        <v>0.9722222222222222</v>
      </c>
      <c r="O38" s="9">
        <f t="shared" si="7"/>
        <v>0.9722222222222222</v>
      </c>
      <c r="P38" s="9">
        <f t="shared" si="7"/>
        <v>0.9722222222222222</v>
      </c>
      <c r="Q38" s="9">
        <f t="shared" si="7"/>
        <v>0.5833333333333334</v>
      </c>
      <c r="R38" s="9">
        <f t="shared" si="7"/>
        <v>0.9722222222222222</v>
      </c>
      <c r="S38" s="9">
        <f t="shared" si="7"/>
        <v>0.9166666666666666</v>
      </c>
      <c r="T38" s="9">
        <f t="shared" si="7"/>
        <v>0.8055555555555556</v>
      </c>
      <c r="U38" s="9">
        <f t="shared" si="7"/>
        <v>0.8611111111111112</v>
      </c>
      <c r="V38" s="9">
        <f t="shared" si="7"/>
        <v>1</v>
      </c>
      <c r="W38" s="9">
        <f t="shared" si="7"/>
        <v>0.9444444444444444</v>
      </c>
      <c r="X38" s="9">
        <f t="shared" si="7"/>
        <v>1</v>
      </c>
      <c r="Y38" s="9">
        <f t="shared" si="7"/>
        <v>0</v>
      </c>
      <c r="Z38" s="9">
        <f t="shared" si="7"/>
        <v>0</v>
      </c>
    </row>
    <row r="39" spans="2:26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3:26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4:25" ht="93.75" customHeight="1">
      <c r="D42" s="171" t="s">
        <v>77</v>
      </c>
      <c r="E42" s="171" t="s">
        <v>78</v>
      </c>
      <c r="F42" s="171" t="s">
        <v>79</v>
      </c>
      <c r="G42" s="170" t="s">
        <v>80</v>
      </c>
      <c r="H42" s="170" t="s">
        <v>81</v>
      </c>
      <c r="I42" s="170" t="s">
        <v>82</v>
      </c>
      <c r="J42" s="170" t="s">
        <v>83</v>
      </c>
      <c r="K42" s="170" t="s">
        <v>84</v>
      </c>
      <c r="L42" s="170" t="s">
        <v>85</v>
      </c>
      <c r="M42" s="170" t="s">
        <v>86</v>
      </c>
      <c r="N42" s="170" t="s">
        <v>87</v>
      </c>
      <c r="O42" s="170" t="s">
        <v>88</v>
      </c>
      <c r="P42" s="174" t="s">
        <v>89</v>
      </c>
      <c r="Q42" s="174" t="s">
        <v>90</v>
      </c>
      <c r="R42" s="174" t="s">
        <v>91</v>
      </c>
      <c r="S42" s="174" t="s">
        <v>242</v>
      </c>
      <c r="T42" s="174" t="s">
        <v>93</v>
      </c>
      <c r="U42" s="174" t="s">
        <v>94</v>
      </c>
      <c r="V42" s="174" t="s">
        <v>95</v>
      </c>
      <c r="W42" s="174" t="s">
        <v>96</v>
      </c>
      <c r="X42" s="173"/>
      <c r="Y42" s="173"/>
    </row>
    <row r="43" spans="4:25" ht="15.75" thickBot="1">
      <c r="D43" s="172"/>
      <c r="E43" s="172"/>
      <c r="F43" s="172"/>
      <c r="G43" s="170"/>
      <c r="H43" s="170"/>
      <c r="I43" s="170"/>
      <c r="J43" s="170"/>
      <c r="K43" s="170"/>
      <c r="L43" s="170"/>
      <c r="M43" s="170"/>
      <c r="N43" s="170"/>
      <c r="O43" s="170"/>
      <c r="P43" s="175"/>
      <c r="Q43" s="175"/>
      <c r="R43" s="175"/>
      <c r="S43" s="175"/>
      <c r="T43" s="175"/>
      <c r="U43" s="175"/>
      <c r="V43" s="175"/>
      <c r="W43" s="175"/>
      <c r="X43" s="174"/>
      <c r="Y43" s="174"/>
    </row>
    <row r="44" spans="2:25" ht="15">
      <c r="B44" s="153" t="s">
        <v>218</v>
      </c>
      <c r="C44" s="57" t="s">
        <v>10</v>
      </c>
      <c r="D44" s="76">
        <f>(E8+E9+E10+E11+E12+E13+E14+E25+E26)/13</f>
        <v>1</v>
      </c>
      <c r="E44" s="76">
        <f aca="true" t="shared" si="8" ref="E44:Y44">(F8+F9+F10+F11+F12+F13+F14+F25+F26)/13</f>
        <v>0.6153846153846154</v>
      </c>
      <c r="F44" s="76">
        <f t="shared" si="8"/>
        <v>0.8461538461538461</v>
      </c>
      <c r="G44" s="76">
        <f t="shared" si="8"/>
        <v>0.7692307692307693</v>
      </c>
      <c r="H44" s="76">
        <f t="shared" si="8"/>
        <v>0.6153846153846154</v>
      </c>
      <c r="I44" s="76">
        <f t="shared" si="8"/>
        <v>1</v>
      </c>
      <c r="J44" s="76">
        <f t="shared" si="8"/>
        <v>0.8461538461538461</v>
      </c>
      <c r="K44" s="76">
        <f t="shared" si="8"/>
        <v>0.7692307692307693</v>
      </c>
      <c r="L44" s="76">
        <f t="shared" si="8"/>
        <v>0.8461538461538461</v>
      </c>
      <c r="M44" s="76">
        <f t="shared" si="8"/>
        <v>1</v>
      </c>
      <c r="N44" s="76">
        <f t="shared" si="8"/>
        <v>1</v>
      </c>
      <c r="O44" s="76">
        <f t="shared" si="8"/>
        <v>0.9230769230769231</v>
      </c>
      <c r="P44" s="76">
        <f t="shared" si="8"/>
        <v>0.6153846153846154</v>
      </c>
      <c r="Q44" s="76">
        <f t="shared" si="8"/>
        <v>0.9230769230769231</v>
      </c>
      <c r="R44" s="76">
        <f t="shared" si="8"/>
        <v>0.9230769230769231</v>
      </c>
      <c r="S44" s="76">
        <f t="shared" si="8"/>
        <v>0.7692307692307693</v>
      </c>
      <c r="T44" s="76">
        <f t="shared" si="8"/>
        <v>0.7692307692307693</v>
      </c>
      <c r="U44" s="76">
        <f t="shared" si="8"/>
        <v>1</v>
      </c>
      <c r="V44" s="76">
        <f t="shared" si="8"/>
        <v>1</v>
      </c>
      <c r="W44" s="76">
        <f t="shared" si="8"/>
        <v>1</v>
      </c>
      <c r="X44" s="76">
        <f t="shared" si="8"/>
        <v>0</v>
      </c>
      <c r="Y44" s="76">
        <f t="shared" si="8"/>
        <v>0</v>
      </c>
    </row>
    <row r="45" spans="2:25" ht="15">
      <c r="B45" s="154"/>
      <c r="C45" s="21" t="s">
        <v>222</v>
      </c>
      <c r="D45" s="59" t="str">
        <f>IF(D44&lt;50%,"н",IF(D44&lt;65%,"д-",IF(D44&lt;80%,"д",IF(D44&lt;95%,"д+","в"))))</f>
        <v>в</v>
      </c>
      <c r="E45" s="59" t="str">
        <f aca="true" t="shared" si="9" ref="E45:Y45">IF(E44&lt;50%,"н",IF(E44&lt;65%,"д-",IF(E44&lt;80%,"д",IF(E44&lt;95%,"д+","в"))))</f>
        <v>д-</v>
      </c>
      <c r="F45" s="59" t="str">
        <f t="shared" si="9"/>
        <v>д+</v>
      </c>
      <c r="G45" s="59" t="str">
        <f t="shared" si="9"/>
        <v>д</v>
      </c>
      <c r="H45" s="59" t="str">
        <f t="shared" si="9"/>
        <v>д-</v>
      </c>
      <c r="I45" s="59" t="str">
        <f t="shared" si="9"/>
        <v>в</v>
      </c>
      <c r="J45" s="59" t="str">
        <f t="shared" si="9"/>
        <v>д+</v>
      </c>
      <c r="K45" s="59" t="str">
        <f t="shared" si="9"/>
        <v>д</v>
      </c>
      <c r="L45" s="59" t="str">
        <f t="shared" si="9"/>
        <v>д+</v>
      </c>
      <c r="M45" s="59" t="str">
        <f t="shared" si="9"/>
        <v>в</v>
      </c>
      <c r="N45" s="59" t="str">
        <f t="shared" si="9"/>
        <v>в</v>
      </c>
      <c r="O45" s="59" t="str">
        <f t="shared" si="9"/>
        <v>д+</v>
      </c>
      <c r="P45" s="59" t="str">
        <f t="shared" si="9"/>
        <v>д-</v>
      </c>
      <c r="Q45" s="59" t="str">
        <f t="shared" si="9"/>
        <v>д+</v>
      </c>
      <c r="R45" s="59" t="str">
        <f t="shared" si="9"/>
        <v>д+</v>
      </c>
      <c r="S45" s="59" t="str">
        <f t="shared" si="9"/>
        <v>д</v>
      </c>
      <c r="T45" s="59" t="str">
        <f t="shared" si="9"/>
        <v>д</v>
      </c>
      <c r="U45" s="59" t="str">
        <f t="shared" si="9"/>
        <v>в</v>
      </c>
      <c r="V45" s="59" t="str">
        <f t="shared" si="9"/>
        <v>в</v>
      </c>
      <c r="W45" s="59" t="str">
        <f t="shared" si="9"/>
        <v>в</v>
      </c>
      <c r="X45" s="59" t="str">
        <f t="shared" si="9"/>
        <v>н</v>
      </c>
      <c r="Y45" s="59" t="str">
        <f t="shared" si="9"/>
        <v>н</v>
      </c>
    </row>
    <row r="46" spans="2:25" ht="15.75" thickBot="1">
      <c r="B46" s="155"/>
      <c r="C46" s="58" t="s">
        <v>223</v>
      </c>
      <c r="D46" s="60" t="str">
        <f>IF(D44&lt;50%,"2",IF(D44&lt;65%,"3",IF(D44&lt;85%,"4","5")))</f>
        <v>5</v>
      </c>
      <c r="E46" s="60" t="str">
        <f aca="true" t="shared" si="10" ref="E46:Y46">IF(E44&lt;50%,"2",IF(E44&lt;65%,"3",IF(E44&lt;85%,"4","5")))</f>
        <v>3</v>
      </c>
      <c r="F46" s="60" t="str">
        <f t="shared" si="10"/>
        <v>4</v>
      </c>
      <c r="G46" s="60" t="str">
        <f t="shared" si="10"/>
        <v>4</v>
      </c>
      <c r="H46" s="60" t="str">
        <f t="shared" si="10"/>
        <v>3</v>
      </c>
      <c r="I46" s="60" t="str">
        <f t="shared" si="10"/>
        <v>5</v>
      </c>
      <c r="J46" s="60" t="str">
        <f t="shared" si="10"/>
        <v>4</v>
      </c>
      <c r="K46" s="60" t="str">
        <f t="shared" si="10"/>
        <v>4</v>
      </c>
      <c r="L46" s="60" t="str">
        <f t="shared" si="10"/>
        <v>4</v>
      </c>
      <c r="M46" s="60" t="str">
        <f t="shared" si="10"/>
        <v>5</v>
      </c>
      <c r="N46" s="60" t="str">
        <f t="shared" si="10"/>
        <v>5</v>
      </c>
      <c r="O46" s="60" t="str">
        <f t="shared" si="10"/>
        <v>5</v>
      </c>
      <c r="P46" s="60" t="str">
        <f t="shared" si="10"/>
        <v>3</v>
      </c>
      <c r="Q46" s="60" t="str">
        <f t="shared" si="10"/>
        <v>5</v>
      </c>
      <c r="R46" s="60" t="str">
        <f t="shared" si="10"/>
        <v>5</v>
      </c>
      <c r="S46" s="60" t="str">
        <f t="shared" si="10"/>
        <v>4</v>
      </c>
      <c r="T46" s="60" t="str">
        <f t="shared" si="10"/>
        <v>4</v>
      </c>
      <c r="U46" s="60" t="str">
        <f t="shared" si="10"/>
        <v>5</v>
      </c>
      <c r="V46" s="60" t="str">
        <f t="shared" si="10"/>
        <v>5</v>
      </c>
      <c r="W46" s="60" t="str">
        <f t="shared" si="10"/>
        <v>5</v>
      </c>
      <c r="X46" s="60" t="str">
        <f t="shared" si="10"/>
        <v>2</v>
      </c>
      <c r="Y46" s="60" t="str">
        <f t="shared" si="10"/>
        <v>2</v>
      </c>
    </row>
    <row r="47" spans="2:25" ht="15">
      <c r="B47" s="153" t="s">
        <v>219</v>
      </c>
      <c r="C47" s="57" t="s">
        <v>10</v>
      </c>
      <c r="D47" s="76">
        <f>(E24+E23+E7+E6+E5)/7</f>
        <v>1</v>
      </c>
      <c r="E47" s="76">
        <f aca="true" t="shared" si="11" ref="E47:Y47">(F24+F23+F7+F6+F5)/7</f>
        <v>0.8571428571428571</v>
      </c>
      <c r="F47" s="76">
        <f t="shared" si="11"/>
        <v>1</v>
      </c>
      <c r="G47" s="76">
        <f t="shared" si="11"/>
        <v>0.8571428571428571</v>
      </c>
      <c r="H47" s="76">
        <f t="shared" si="11"/>
        <v>0.8571428571428571</v>
      </c>
      <c r="I47" s="76">
        <f t="shared" si="11"/>
        <v>1</v>
      </c>
      <c r="J47" s="76">
        <f t="shared" si="11"/>
        <v>1</v>
      </c>
      <c r="K47" s="76">
        <f t="shared" si="11"/>
        <v>0.8571428571428571</v>
      </c>
      <c r="L47" s="76">
        <f t="shared" si="11"/>
        <v>1</v>
      </c>
      <c r="M47" s="76">
        <f t="shared" si="11"/>
        <v>0.8571428571428571</v>
      </c>
      <c r="N47" s="76">
        <f t="shared" si="11"/>
        <v>0.8571428571428571</v>
      </c>
      <c r="O47" s="76">
        <f t="shared" si="11"/>
        <v>1</v>
      </c>
      <c r="P47" s="76">
        <f t="shared" si="11"/>
        <v>0.8571428571428571</v>
      </c>
      <c r="Q47" s="76">
        <f t="shared" si="11"/>
        <v>1</v>
      </c>
      <c r="R47" s="76">
        <f t="shared" si="11"/>
        <v>0.8571428571428571</v>
      </c>
      <c r="S47" s="76">
        <f t="shared" si="11"/>
        <v>0.7142857142857143</v>
      </c>
      <c r="T47" s="76">
        <f t="shared" si="11"/>
        <v>0.8571428571428571</v>
      </c>
      <c r="U47" s="76">
        <f t="shared" si="11"/>
        <v>1</v>
      </c>
      <c r="V47" s="76">
        <f t="shared" si="11"/>
        <v>0.8571428571428571</v>
      </c>
      <c r="W47" s="76">
        <f t="shared" si="11"/>
        <v>1</v>
      </c>
      <c r="X47" s="76">
        <f t="shared" si="11"/>
        <v>0</v>
      </c>
      <c r="Y47" s="76">
        <f t="shared" si="11"/>
        <v>0</v>
      </c>
    </row>
    <row r="48" spans="2:25" ht="15">
      <c r="B48" s="154"/>
      <c r="C48" s="21" t="s">
        <v>222</v>
      </c>
      <c r="D48" s="59" t="str">
        <f>IF(D47&lt;50%,"н",IF(D47&lt;65%,"д-",IF(D47&lt;80%,"д",IF(D47&lt;95%,"д+","в"))))</f>
        <v>в</v>
      </c>
      <c r="E48" s="59" t="str">
        <f aca="true" t="shared" si="12" ref="E48:Y48">IF(E47&lt;50%,"н",IF(E47&lt;65%,"д-",IF(E47&lt;80%,"д",IF(E47&lt;95%,"д+","в"))))</f>
        <v>д+</v>
      </c>
      <c r="F48" s="59" t="str">
        <f t="shared" si="12"/>
        <v>в</v>
      </c>
      <c r="G48" s="59" t="str">
        <f t="shared" si="12"/>
        <v>д+</v>
      </c>
      <c r="H48" s="59" t="str">
        <f t="shared" si="12"/>
        <v>д+</v>
      </c>
      <c r="I48" s="59" t="str">
        <f t="shared" si="12"/>
        <v>в</v>
      </c>
      <c r="J48" s="59" t="str">
        <f t="shared" si="12"/>
        <v>в</v>
      </c>
      <c r="K48" s="59" t="str">
        <f t="shared" si="12"/>
        <v>д+</v>
      </c>
      <c r="L48" s="59" t="str">
        <f t="shared" si="12"/>
        <v>в</v>
      </c>
      <c r="M48" s="59" t="str">
        <f t="shared" si="12"/>
        <v>д+</v>
      </c>
      <c r="N48" s="59" t="str">
        <f t="shared" si="12"/>
        <v>д+</v>
      </c>
      <c r="O48" s="59" t="str">
        <f t="shared" si="12"/>
        <v>в</v>
      </c>
      <c r="P48" s="59" t="str">
        <f t="shared" si="12"/>
        <v>д+</v>
      </c>
      <c r="Q48" s="59" t="str">
        <f t="shared" si="12"/>
        <v>в</v>
      </c>
      <c r="R48" s="59" t="str">
        <f t="shared" si="12"/>
        <v>д+</v>
      </c>
      <c r="S48" s="59" t="str">
        <f t="shared" si="12"/>
        <v>д</v>
      </c>
      <c r="T48" s="59" t="str">
        <f t="shared" si="12"/>
        <v>д+</v>
      </c>
      <c r="U48" s="59" t="str">
        <f t="shared" si="12"/>
        <v>в</v>
      </c>
      <c r="V48" s="59" t="str">
        <f t="shared" si="12"/>
        <v>д+</v>
      </c>
      <c r="W48" s="59" t="str">
        <f t="shared" si="12"/>
        <v>в</v>
      </c>
      <c r="X48" s="59" t="str">
        <f t="shared" si="12"/>
        <v>н</v>
      </c>
      <c r="Y48" s="59" t="str">
        <f t="shared" si="12"/>
        <v>н</v>
      </c>
    </row>
    <row r="49" spans="2:25" ht="15.75" thickBot="1">
      <c r="B49" s="155"/>
      <c r="C49" s="58" t="s">
        <v>223</v>
      </c>
      <c r="D49" s="60" t="str">
        <f>IF(D47&lt;50%,"2",IF(D47&lt;65%,"3",IF(D47&lt;85%,"4","5")))</f>
        <v>5</v>
      </c>
      <c r="E49" s="60" t="str">
        <f aca="true" t="shared" si="13" ref="E49:Y49">IF(E47&lt;50%,"2",IF(E47&lt;65%,"3",IF(E47&lt;85%,"4","5")))</f>
        <v>5</v>
      </c>
      <c r="F49" s="60" t="str">
        <f t="shared" si="13"/>
        <v>5</v>
      </c>
      <c r="G49" s="60" t="str">
        <f t="shared" si="13"/>
        <v>5</v>
      </c>
      <c r="H49" s="60" t="str">
        <f t="shared" si="13"/>
        <v>5</v>
      </c>
      <c r="I49" s="60" t="str">
        <f t="shared" si="13"/>
        <v>5</v>
      </c>
      <c r="J49" s="60" t="str">
        <f t="shared" si="13"/>
        <v>5</v>
      </c>
      <c r="K49" s="60" t="str">
        <f t="shared" si="13"/>
        <v>5</v>
      </c>
      <c r="L49" s="60" t="str">
        <f t="shared" si="13"/>
        <v>5</v>
      </c>
      <c r="M49" s="60" t="str">
        <f t="shared" si="13"/>
        <v>5</v>
      </c>
      <c r="N49" s="60" t="str">
        <f t="shared" si="13"/>
        <v>5</v>
      </c>
      <c r="O49" s="60" t="str">
        <f t="shared" si="13"/>
        <v>5</v>
      </c>
      <c r="P49" s="60" t="str">
        <f t="shared" si="13"/>
        <v>5</v>
      </c>
      <c r="Q49" s="60" t="str">
        <f t="shared" si="13"/>
        <v>5</v>
      </c>
      <c r="R49" s="60" t="str">
        <f t="shared" si="13"/>
        <v>5</v>
      </c>
      <c r="S49" s="60" t="str">
        <f t="shared" si="13"/>
        <v>4</v>
      </c>
      <c r="T49" s="60" t="str">
        <f t="shared" si="13"/>
        <v>5</v>
      </c>
      <c r="U49" s="60" t="str">
        <f t="shared" si="13"/>
        <v>5</v>
      </c>
      <c r="V49" s="60" t="str">
        <f t="shared" si="13"/>
        <v>5</v>
      </c>
      <c r="W49" s="60" t="str">
        <f t="shared" si="13"/>
        <v>5</v>
      </c>
      <c r="X49" s="60" t="str">
        <f t="shared" si="13"/>
        <v>2</v>
      </c>
      <c r="Y49" s="60" t="str">
        <f t="shared" si="13"/>
        <v>2</v>
      </c>
    </row>
    <row r="50" spans="2:25" ht="15">
      <c r="B50" s="153" t="s">
        <v>220</v>
      </c>
      <c r="C50" s="57" t="s">
        <v>10</v>
      </c>
      <c r="D50" s="76">
        <f>(E27+E19+E18+E17+E16+E15)/10</f>
        <v>1</v>
      </c>
      <c r="E50" s="76">
        <f aca="true" t="shared" si="14" ref="E50:Y50">(F27+F19+F18+F17+F16+F15)/10</f>
        <v>0.9</v>
      </c>
      <c r="F50" s="76">
        <f t="shared" si="14"/>
        <v>0.8</v>
      </c>
      <c r="G50" s="76">
        <f t="shared" si="14"/>
        <v>0.9</v>
      </c>
      <c r="H50" s="76">
        <f t="shared" si="14"/>
        <v>0.6</v>
      </c>
      <c r="I50" s="76">
        <f t="shared" si="14"/>
        <v>1</v>
      </c>
      <c r="J50" s="76">
        <f t="shared" si="14"/>
        <v>0.8</v>
      </c>
      <c r="K50" s="76">
        <f t="shared" si="14"/>
        <v>0.9</v>
      </c>
      <c r="L50" s="76">
        <f t="shared" si="14"/>
        <v>0.8</v>
      </c>
      <c r="M50" s="76">
        <f t="shared" si="14"/>
        <v>1</v>
      </c>
      <c r="N50" s="76">
        <f t="shared" si="14"/>
        <v>1</v>
      </c>
      <c r="O50" s="76">
        <f t="shared" si="14"/>
        <v>1</v>
      </c>
      <c r="P50" s="76">
        <f t="shared" si="14"/>
        <v>0.5</v>
      </c>
      <c r="Q50" s="76">
        <f t="shared" si="14"/>
        <v>1</v>
      </c>
      <c r="R50" s="76">
        <f t="shared" si="14"/>
        <v>0.9</v>
      </c>
      <c r="S50" s="76">
        <f t="shared" si="14"/>
        <v>0.9</v>
      </c>
      <c r="T50" s="76">
        <f t="shared" si="14"/>
        <v>1</v>
      </c>
      <c r="U50" s="76">
        <f t="shared" si="14"/>
        <v>1</v>
      </c>
      <c r="V50" s="76">
        <f t="shared" si="14"/>
        <v>1</v>
      </c>
      <c r="W50" s="76">
        <f t="shared" si="14"/>
        <v>1</v>
      </c>
      <c r="X50" s="76">
        <f t="shared" si="14"/>
        <v>0</v>
      </c>
      <c r="Y50" s="76">
        <f t="shared" si="14"/>
        <v>0</v>
      </c>
    </row>
    <row r="51" spans="2:25" ht="15">
      <c r="B51" s="154"/>
      <c r="C51" s="21" t="s">
        <v>222</v>
      </c>
      <c r="D51" s="59" t="str">
        <f>IF(D50&lt;50%,"н",IF(D50&lt;65%,"д-",IF(D50&lt;80%,"д",IF(D50&lt;95%,"д+","в"))))</f>
        <v>в</v>
      </c>
      <c r="E51" s="59" t="str">
        <f aca="true" t="shared" si="15" ref="E51:Y51">IF(E50&lt;50%,"н",IF(E50&lt;65%,"д-",IF(E50&lt;80%,"д",IF(E50&lt;95%,"д+","в"))))</f>
        <v>д+</v>
      </c>
      <c r="F51" s="59" t="str">
        <f t="shared" si="15"/>
        <v>д+</v>
      </c>
      <c r="G51" s="59" t="str">
        <f t="shared" si="15"/>
        <v>д+</v>
      </c>
      <c r="H51" s="59" t="str">
        <f t="shared" si="15"/>
        <v>д-</v>
      </c>
      <c r="I51" s="59" t="str">
        <f t="shared" si="15"/>
        <v>в</v>
      </c>
      <c r="J51" s="59" t="str">
        <f t="shared" si="15"/>
        <v>д+</v>
      </c>
      <c r="K51" s="59" t="str">
        <f t="shared" si="15"/>
        <v>д+</v>
      </c>
      <c r="L51" s="59" t="str">
        <f t="shared" si="15"/>
        <v>д+</v>
      </c>
      <c r="M51" s="59" t="str">
        <f t="shared" si="15"/>
        <v>в</v>
      </c>
      <c r="N51" s="59" t="str">
        <f t="shared" si="15"/>
        <v>в</v>
      </c>
      <c r="O51" s="59" t="str">
        <f t="shared" si="15"/>
        <v>в</v>
      </c>
      <c r="P51" s="59" t="str">
        <f t="shared" si="15"/>
        <v>д-</v>
      </c>
      <c r="Q51" s="59" t="str">
        <f t="shared" si="15"/>
        <v>в</v>
      </c>
      <c r="R51" s="59" t="str">
        <f t="shared" si="15"/>
        <v>д+</v>
      </c>
      <c r="S51" s="59" t="str">
        <f t="shared" si="15"/>
        <v>д+</v>
      </c>
      <c r="T51" s="59" t="str">
        <f t="shared" si="15"/>
        <v>в</v>
      </c>
      <c r="U51" s="59" t="str">
        <f t="shared" si="15"/>
        <v>в</v>
      </c>
      <c r="V51" s="59" t="str">
        <f t="shared" si="15"/>
        <v>в</v>
      </c>
      <c r="W51" s="59" t="str">
        <f t="shared" si="15"/>
        <v>в</v>
      </c>
      <c r="X51" s="59" t="str">
        <f t="shared" si="15"/>
        <v>н</v>
      </c>
      <c r="Y51" s="59" t="str">
        <f t="shared" si="15"/>
        <v>н</v>
      </c>
    </row>
    <row r="52" spans="2:25" ht="15.75" thickBot="1">
      <c r="B52" s="155"/>
      <c r="C52" s="58" t="s">
        <v>223</v>
      </c>
      <c r="D52" s="60" t="str">
        <f>IF(D50&lt;50%,"2",IF(D50&lt;65%,"3",IF(D50&lt;85%,"4","5")))</f>
        <v>5</v>
      </c>
      <c r="E52" s="60" t="str">
        <f aca="true" t="shared" si="16" ref="E52:Y52">IF(E50&lt;50%,"2",IF(E50&lt;65%,"3",IF(E50&lt;85%,"4","5")))</f>
        <v>5</v>
      </c>
      <c r="F52" s="60" t="str">
        <f t="shared" si="16"/>
        <v>4</v>
      </c>
      <c r="G52" s="60" t="str">
        <f t="shared" si="16"/>
        <v>5</v>
      </c>
      <c r="H52" s="60" t="str">
        <f t="shared" si="16"/>
        <v>3</v>
      </c>
      <c r="I52" s="60" t="str">
        <f t="shared" si="16"/>
        <v>5</v>
      </c>
      <c r="J52" s="60" t="str">
        <f t="shared" si="16"/>
        <v>4</v>
      </c>
      <c r="K52" s="60" t="str">
        <f t="shared" si="16"/>
        <v>5</v>
      </c>
      <c r="L52" s="60" t="str">
        <f t="shared" si="16"/>
        <v>4</v>
      </c>
      <c r="M52" s="60" t="str">
        <f t="shared" si="16"/>
        <v>5</v>
      </c>
      <c r="N52" s="60" t="str">
        <f t="shared" si="16"/>
        <v>5</v>
      </c>
      <c r="O52" s="60" t="str">
        <f t="shared" si="16"/>
        <v>5</v>
      </c>
      <c r="P52" s="60" t="str">
        <f t="shared" si="16"/>
        <v>3</v>
      </c>
      <c r="Q52" s="60" t="str">
        <f t="shared" si="16"/>
        <v>5</v>
      </c>
      <c r="R52" s="60" t="str">
        <f t="shared" si="16"/>
        <v>5</v>
      </c>
      <c r="S52" s="60" t="str">
        <f t="shared" si="16"/>
        <v>5</v>
      </c>
      <c r="T52" s="60" t="str">
        <f t="shared" si="16"/>
        <v>5</v>
      </c>
      <c r="U52" s="60" t="str">
        <f t="shared" si="16"/>
        <v>5</v>
      </c>
      <c r="V52" s="60" t="str">
        <f t="shared" si="16"/>
        <v>5</v>
      </c>
      <c r="W52" s="60" t="str">
        <f t="shared" si="16"/>
        <v>5</v>
      </c>
      <c r="X52" s="60" t="str">
        <f t="shared" si="16"/>
        <v>2</v>
      </c>
      <c r="Y52" s="60" t="str">
        <f t="shared" si="16"/>
        <v>2</v>
      </c>
    </row>
    <row r="53" spans="2:25" ht="15">
      <c r="B53" s="153" t="s">
        <v>221</v>
      </c>
      <c r="C53" s="57" t="s">
        <v>10</v>
      </c>
      <c r="D53" s="76">
        <f>(E28+E20)/6</f>
        <v>1</v>
      </c>
      <c r="E53" s="76">
        <f aca="true" t="shared" si="17" ref="E53:Y53">(F28+F20)/6</f>
        <v>1</v>
      </c>
      <c r="F53" s="76">
        <f t="shared" si="17"/>
        <v>1</v>
      </c>
      <c r="G53" s="76">
        <f t="shared" si="17"/>
        <v>1</v>
      </c>
      <c r="H53" s="76">
        <f t="shared" si="17"/>
        <v>1</v>
      </c>
      <c r="I53" s="76">
        <f t="shared" si="17"/>
        <v>1</v>
      </c>
      <c r="J53" s="76">
        <f t="shared" si="17"/>
        <v>1</v>
      </c>
      <c r="K53" s="76">
        <f t="shared" si="17"/>
        <v>1</v>
      </c>
      <c r="L53" s="76">
        <f t="shared" si="17"/>
        <v>1</v>
      </c>
      <c r="M53" s="76">
        <f t="shared" si="17"/>
        <v>1</v>
      </c>
      <c r="N53" s="76">
        <f t="shared" si="17"/>
        <v>1</v>
      </c>
      <c r="O53" s="76">
        <f t="shared" si="17"/>
        <v>1</v>
      </c>
      <c r="P53" s="76">
        <f t="shared" si="17"/>
        <v>0.3333333333333333</v>
      </c>
      <c r="Q53" s="76">
        <f t="shared" si="17"/>
        <v>1</v>
      </c>
      <c r="R53" s="76">
        <f t="shared" si="17"/>
        <v>1</v>
      </c>
      <c r="S53" s="76">
        <f t="shared" si="17"/>
        <v>0.8333333333333334</v>
      </c>
      <c r="T53" s="76">
        <f t="shared" si="17"/>
        <v>0.8333333333333334</v>
      </c>
      <c r="U53" s="76">
        <f t="shared" si="17"/>
        <v>1</v>
      </c>
      <c r="V53" s="76">
        <f t="shared" si="17"/>
        <v>0.8333333333333334</v>
      </c>
      <c r="W53" s="76">
        <f t="shared" si="17"/>
        <v>1</v>
      </c>
      <c r="X53" s="76">
        <f t="shared" si="17"/>
        <v>0</v>
      </c>
      <c r="Y53" s="76">
        <f t="shared" si="17"/>
        <v>0</v>
      </c>
    </row>
    <row r="54" spans="2:25" ht="15">
      <c r="B54" s="154"/>
      <c r="C54" s="21" t="s">
        <v>222</v>
      </c>
      <c r="D54" s="59" t="str">
        <f>IF(D53&lt;50%,"н",IF(D53&lt;65%,"д-",IF(D53&lt;80%,"д",IF(D53&lt;95%,"д+","в"))))</f>
        <v>в</v>
      </c>
      <c r="E54" s="59" t="str">
        <f aca="true" t="shared" si="18" ref="E54:Y54">IF(E53&lt;50%,"н",IF(E53&lt;65%,"д-",IF(E53&lt;80%,"д",IF(E53&lt;95%,"д+","в"))))</f>
        <v>в</v>
      </c>
      <c r="F54" s="59" t="str">
        <f t="shared" si="18"/>
        <v>в</v>
      </c>
      <c r="G54" s="59" t="str">
        <f t="shared" si="18"/>
        <v>в</v>
      </c>
      <c r="H54" s="59" t="str">
        <f t="shared" si="18"/>
        <v>в</v>
      </c>
      <c r="I54" s="59" t="str">
        <f t="shared" si="18"/>
        <v>в</v>
      </c>
      <c r="J54" s="59" t="str">
        <f t="shared" si="18"/>
        <v>в</v>
      </c>
      <c r="K54" s="59" t="str">
        <f t="shared" si="18"/>
        <v>в</v>
      </c>
      <c r="L54" s="59" t="str">
        <f t="shared" si="18"/>
        <v>в</v>
      </c>
      <c r="M54" s="59" t="str">
        <f t="shared" si="18"/>
        <v>в</v>
      </c>
      <c r="N54" s="59" t="str">
        <f t="shared" si="18"/>
        <v>в</v>
      </c>
      <c r="O54" s="59" t="str">
        <f t="shared" si="18"/>
        <v>в</v>
      </c>
      <c r="P54" s="59" t="str">
        <f t="shared" si="18"/>
        <v>н</v>
      </c>
      <c r="Q54" s="59" t="str">
        <f t="shared" si="18"/>
        <v>в</v>
      </c>
      <c r="R54" s="59" t="str">
        <f t="shared" si="18"/>
        <v>в</v>
      </c>
      <c r="S54" s="59" t="str">
        <f t="shared" si="18"/>
        <v>д+</v>
      </c>
      <c r="T54" s="59" t="str">
        <f t="shared" si="18"/>
        <v>д+</v>
      </c>
      <c r="U54" s="59" t="str">
        <f t="shared" si="18"/>
        <v>в</v>
      </c>
      <c r="V54" s="59" t="str">
        <f t="shared" si="18"/>
        <v>д+</v>
      </c>
      <c r="W54" s="59" t="str">
        <f t="shared" si="18"/>
        <v>в</v>
      </c>
      <c r="X54" s="59" t="str">
        <f t="shared" si="18"/>
        <v>н</v>
      </c>
      <c r="Y54" s="59" t="str">
        <f t="shared" si="18"/>
        <v>н</v>
      </c>
    </row>
    <row r="55" spans="2:25" ht="15.75" thickBot="1">
      <c r="B55" s="155"/>
      <c r="C55" s="58" t="s">
        <v>223</v>
      </c>
      <c r="D55" s="60" t="str">
        <f>IF(D53&lt;50%,"2",IF(D53&lt;65%,"3",IF(D53&lt;85%,"4","5")))</f>
        <v>5</v>
      </c>
      <c r="E55" s="60" t="str">
        <f aca="true" t="shared" si="19" ref="E55:Y55">IF(E53&lt;50%,"2",IF(E53&lt;65%,"3",IF(E53&lt;85%,"4","5")))</f>
        <v>5</v>
      </c>
      <c r="F55" s="60" t="str">
        <f t="shared" si="19"/>
        <v>5</v>
      </c>
      <c r="G55" s="60" t="str">
        <f t="shared" si="19"/>
        <v>5</v>
      </c>
      <c r="H55" s="60" t="str">
        <f t="shared" si="19"/>
        <v>5</v>
      </c>
      <c r="I55" s="60" t="str">
        <f t="shared" si="19"/>
        <v>5</v>
      </c>
      <c r="J55" s="60" t="str">
        <f t="shared" si="19"/>
        <v>5</v>
      </c>
      <c r="K55" s="60" t="str">
        <f t="shared" si="19"/>
        <v>5</v>
      </c>
      <c r="L55" s="60" t="str">
        <f t="shared" si="19"/>
        <v>5</v>
      </c>
      <c r="M55" s="60" t="str">
        <f t="shared" si="19"/>
        <v>5</v>
      </c>
      <c r="N55" s="60" t="str">
        <f t="shared" si="19"/>
        <v>5</v>
      </c>
      <c r="O55" s="60" t="str">
        <f t="shared" si="19"/>
        <v>5</v>
      </c>
      <c r="P55" s="60" t="str">
        <f t="shared" si="19"/>
        <v>2</v>
      </c>
      <c r="Q55" s="60" t="str">
        <f t="shared" si="19"/>
        <v>5</v>
      </c>
      <c r="R55" s="60" t="str">
        <f t="shared" si="19"/>
        <v>5</v>
      </c>
      <c r="S55" s="60" t="str">
        <f t="shared" si="19"/>
        <v>4</v>
      </c>
      <c r="T55" s="60" t="str">
        <f t="shared" si="19"/>
        <v>4</v>
      </c>
      <c r="U55" s="60" t="str">
        <f t="shared" si="19"/>
        <v>5</v>
      </c>
      <c r="V55" s="60" t="str">
        <f t="shared" si="19"/>
        <v>4</v>
      </c>
      <c r="W55" s="60" t="str">
        <f t="shared" si="19"/>
        <v>5</v>
      </c>
      <c r="X55" s="60" t="str">
        <f t="shared" si="19"/>
        <v>2</v>
      </c>
      <c r="Y55" s="60" t="str">
        <f t="shared" si="19"/>
        <v>2</v>
      </c>
    </row>
  </sheetData>
  <sheetProtection/>
  <mergeCells count="84">
    <mergeCell ref="Y34:Y36"/>
    <mergeCell ref="Z34:Z36"/>
    <mergeCell ref="S34:S36"/>
    <mergeCell ref="T34:T36"/>
    <mergeCell ref="U34:U36"/>
    <mergeCell ref="V34:V36"/>
    <mergeCell ref="W34:W36"/>
    <mergeCell ref="X34:X36"/>
    <mergeCell ref="B50:B52"/>
    <mergeCell ref="B53:B55"/>
    <mergeCell ref="E34:E36"/>
    <mergeCell ref="F34:F36"/>
    <mergeCell ref="G34:G36"/>
    <mergeCell ref="H34:H36"/>
    <mergeCell ref="I34:I36"/>
    <mergeCell ref="J34:J36"/>
    <mergeCell ref="K34:K36"/>
    <mergeCell ref="V42:V43"/>
    <mergeCell ref="W42:W43"/>
    <mergeCell ref="X42:X43"/>
    <mergeCell ref="K42:K43"/>
    <mergeCell ref="L42:L43"/>
    <mergeCell ref="M42:M43"/>
    <mergeCell ref="N42:N43"/>
    <mergeCell ref="Y42:Y43"/>
    <mergeCell ref="B44:B46"/>
    <mergeCell ref="B47:B49"/>
    <mergeCell ref="P42:P43"/>
    <mergeCell ref="Q42:Q43"/>
    <mergeCell ref="R42:R43"/>
    <mergeCell ref="S42:S43"/>
    <mergeCell ref="T42:T43"/>
    <mergeCell ref="U42:U43"/>
    <mergeCell ref="J42:J43"/>
    <mergeCell ref="O42:O43"/>
    <mergeCell ref="D42:D43"/>
    <mergeCell ref="E42:E43"/>
    <mergeCell ref="F42:F43"/>
    <mergeCell ref="G42:G43"/>
    <mergeCell ref="H42:H43"/>
    <mergeCell ref="I42:I43"/>
    <mergeCell ref="O34:O36"/>
    <mergeCell ref="P34:P36"/>
    <mergeCell ref="Q34:Q36"/>
    <mergeCell ref="R34:R36"/>
    <mergeCell ref="L34:L36"/>
    <mergeCell ref="M34:M36"/>
    <mergeCell ref="N34:N36"/>
    <mergeCell ref="A30:B30"/>
    <mergeCell ref="A31:B31"/>
    <mergeCell ref="A8:A14"/>
    <mergeCell ref="A15:A19"/>
    <mergeCell ref="A21:B21"/>
    <mergeCell ref="A22:B22"/>
    <mergeCell ref="A23:A24"/>
    <mergeCell ref="A25:A26"/>
    <mergeCell ref="V2:V3"/>
    <mergeCell ref="W2:W3"/>
    <mergeCell ref="X2:X3"/>
    <mergeCell ref="Y2:Y3"/>
    <mergeCell ref="Z2:Z3"/>
    <mergeCell ref="A4:A7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6"/>
  <sheetViews>
    <sheetView view="pageLayout" workbookViewId="0" topLeftCell="A1">
      <selection activeCell="D2" sqref="D2:W3"/>
    </sheetView>
  </sheetViews>
  <sheetFormatPr defaultColWidth="9.140625" defaultRowHeight="15"/>
  <cols>
    <col min="1" max="1" width="9.57421875" style="0" customWidth="1"/>
    <col min="2" max="2" width="51.7109375" style="0" customWidth="1"/>
    <col min="3" max="3" width="7.421875" style="0" customWidth="1"/>
    <col min="4" max="25" width="2.7109375" style="0" customWidth="1"/>
    <col min="26" max="26" width="5.00390625" style="0" customWidth="1"/>
    <col min="27" max="27" width="5.8515625" style="0" customWidth="1"/>
  </cols>
  <sheetData>
    <row r="1" spans="1:27" ht="15.75">
      <c r="A1" s="113" t="s">
        <v>225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 customHeight="1">
      <c r="A2" s="114" t="s">
        <v>0</v>
      </c>
      <c r="B2" s="114" t="s">
        <v>1</v>
      </c>
      <c r="C2" s="115" t="s">
        <v>97</v>
      </c>
      <c r="D2" s="159" t="s">
        <v>118</v>
      </c>
      <c r="E2" s="156" t="s">
        <v>119</v>
      </c>
      <c r="F2" s="156" t="s">
        <v>120</v>
      </c>
      <c r="G2" s="156" t="s">
        <v>121</v>
      </c>
      <c r="H2" s="179" t="s">
        <v>244</v>
      </c>
      <c r="I2" s="179" t="s">
        <v>246</v>
      </c>
      <c r="J2" s="156" t="s">
        <v>247</v>
      </c>
      <c r="K2" s="156" t="s">
        <v>122</v>
      </c>
      <c r="L2" s="156" t="s">
        <v>123</v>
      </c>
      <c r="M2" s="156" t="s">
        <v>124</v>
      </c>
      <c r="N2" s="156" t="s">
        <v>125</v>
      </c>
      <c r="O2" s="156" t="s">
        <v>126</v>
      </c>
      <c r="P2" s="157" t="s">
        <v>127</v>
      </c>
      <c r="Q2" s="125" t="s">
        <v>128</v>
      </c>
      <c r="R2" s="125" t="s">
        <v>129</v>
      </c>
      <c r="S2" s="125" t="s">
        <v>130</v>
      </c>
      <c r="T2" s="125" t="s">
        <v>131</v>
      </c>
      <c r="U2" s="125" t="s">
        <v>132</v>
      </c>
      <c r="V2" s="125" t="s">
        <v>133</v>
      </c>
      <c r="W2" s="125" t="s">
        <v>134</v>
      </c>
      <c r="X2" s="162"/>
      <c r="Y2" s="161"/>
      <c r="Z2" s="120" t="s">
        <v>38</v>
      </c>
      <c r="AA2" s="121"/>
    </row>
    <row r="3" spans="1:27" ht="72.75" customHeight="1">
      <c r="A3" s="114"/>
      <c r="B3" s="114"/>
      <c r="C3" s="116"/>
      <c r="D3" s="160"/>
      <c r="E3" s="156"/>
      <c r="F3" s="156"/>
      <c r="G3" s="156"/>
      <c r="H3" s="180"/>
      <c r="I3" s="180"/>
      <c r="J3" s="156"/>
      <c r="K3" s="156"/>
      <c r="L3" s="156"/>
      <c r="M3" s="156"/>
      <c r="N3" s="156"/>
      <c r="O3" s="156"/>
      <c r="P3" s="158"/>
      <c r="Q3" s="126"/>
      <c r="R3" s="126"/>
      <c r="S3" s="126"/>
      <c r="T3" s="126"/>
      <c r="U3" s="126"/>
      <c r="V3" s="126"/>
      <c r="W3" s="126"/>
      <c r="X3" s="163"/>
      <c r="Y3" s="161"/>
      <c r="Z3" s="29" t="s">
        <v>39</v>
      </c>
      <c r="AA3" s="30" t="s">
        <v>10</v>
      </c>
    </row>
    <row r="4" spans="1:28" ht="15.75">
      <c r="A4" s="122" t="s">
        <v>159</v>
      </c>
      <c r="B4" s="31" t="s">
        <v>143</v>
      </c>
      <c r="C4" s="28" t="s">
        <v>141</v>
      </c>
      <c r="D4" s="32">
        <v>3</v>
      </c>
      <c r="E4" s="32">
        <v>3</v>
      </c>
      <c r="F4" s="32">
        <v>3</v>
      </c>
      <c r="G4" s="32">
        <v>2</v>
      </c>
      <c r="H4" s="32">
        <v>1</v>
      </c>
      <c r="I4" s="32">
        <v>1</v>
      </c>
      <c r="J4" s="32">
        <v>3</v>
      </c>
      <c r="K4" s="32">
        <v>3</v>
      </c>
      <c r="L4" s="32">
        <v>2</v>
      </c>
      <c r="M4" s="32">
        <v>3</v>
      </c>
      <c r="N4" s="32">
        <v>1</v>
      </c>
      <c r="O4" s="32">
        <v>1</v>
      </c>
      <c r="P4" s="32">
        <v>1</v>
      </c>
      <c r="Q4" s="32">
        <v>1</v>
      </c>
      <c r="R4" s="32">
        <v>3</v>
      </c>
      <c r="S4" s="32">
        <v>3</v>
      </c>
      <c r="T4" s="32">
        <v>3</v>
      </c>
      <c r="U4" s="32">
        <v>3</v>
      </c>
      <c r="V4" s="32">
        <v>2</v>
      </c>
      <c r="W4" s="32"/>
      <c r="X4" s="32"/>
      <c r="Y4" s="32"/>
      <c r="Z4" s="73">
        <f>SUM(D4:Y4)/$C$21</f>
        <v>2.210526315789474</v>
      </c>
      <c r="AA4" s="33">
        <f>Z4/AB4</f>
        <v>0.736842105263158</v>
      </c>
      <c r="AB4">
        <v>3</v>
      </c>
    </row>
    <row r="5" spans="1:28" ht="15.75">
      <c r="A5" s="123"/>
      <c r="B5" s="31" t="s">
        <v>142</v>
      </c>
      <c r="C5" s="28">
        <v>6</v>
      </c>
      <c r="D5" s="32">
        <v>3</v>
      </c>
      <c r="E5" s="32">
        <v>3</v>
      </c>
      <c r="F5" s="32">
        <v>3</v>
      </c>
      <c r="G5" s="32">
        <v>2</v>
      </c>
      <c r="H5" s="32">
        <v>1</v>
      </c>
      <c r="I5" s="32">
        <v>1</v>
      </c>
      <c r="J5" s="32">
        <v>3</v>
      </c>
      <c r="K5" s="32">
        <v>3</v>
      </c>
      <c r="L5" s="32">
        <v>2</v>
      </c>
      <c r="M5" s="32">
        <v>3</v>
      </c>
      <c r="N5" s="32">
        <v>1</v>
      </c>
      <c r="O5" s="32">
        <v>3</v>
      </c>
      <c r="P5" s="32">
        <v>2</v>
      </c>
      <c r="Q5" s="32">
        <v>1</v>
      </c>
      <c r="R5" s="32">
        <v>3</v>
      </c>
      <c r="S5" s="32">
        <v>3</v>
      </c>
      <c r="T5" s="32">
        <v>3</v>
      </c>
      <c r="U5" s="32">
        <v>3</v>
      </c>
      <c r="V5" s="32">
        <v>2</v>
      </c>
      <c r="W5" s="32"/>
      <c r="X5" s="32"/>
      <c r="Y5" s="32"/>
      <c r="Z5" s="73">
        <f aca="true" t="shared" si="0" ref="Z5:Z18">SUM(D5:Y5)/$C$21</f>
        <v>2.3684210526315788</v>
      </c>
      <c r="AA5" s="33">
        <f aca="true" t="shared" si="1" ref="AA5:AA18">Z5/AB5</f>
        <v>0.7894736842105262</v>
      </c>
      <c r="AB5">
        <v>3</v>
      </c>
    </row>
    <row r="6" spans="1:28" ht="15.75">
      <c r="A6" s="123"/>
      <c r="B6" s="31" t="s">
        <v>144</v>
      </c>
      <c r="C6" s="28">
        <v>12</v>
      </c>
      <c r="D6" s="32">
        <v>6</v>
      </c>
      <c r="E6" s="32">
        <v>6</v>
      </c>
      <c r="F6" s="32">
        <v>6</v>
      </c>
      <c r="G6" s="32">
        <v>5</v>
      </c>
      <c r="H6" s="32">
        <v>4</v>
      </c>
      <c r="I6" s="32">
        <v>4</v>
      </c>
      <c r="J6" s="32">
        <v>6</v>
      </c>
      <c r="K6" s="32">
        <v>6</v>
      </c>
      <c r="L6" s="32">
        <v>5</v>
      </c>
      <c r="M6" s="32">
        <v>6</v>
      </c>
      <c r="N6" s="32">
        <v>5</v>
      </c>
      <c r="O6" s="32">
        <v>5</v>
      </c>
      <c r="P6" s="32">
        <v>5</v>
      </c>
      <c r="Q6" s="32">
        <v>5</v>
      </c>
      <c r="R6" s="32">
        <v>6</v>
      </c>
      <c r="S6" s="32">
        <v>6</v>
      </c>
      <c r="T6" s="32">
        <v>6</v>
      </c>
      <c r="U6" s="32">
        <v>6</v>
      </c>
      <c r="V6" s="32">
        <v>4</v>
      </c>
      <c r="W6" s="32"/>
      <c r="X6" s="32"/>
      <c r="Y6" s="32"/>
      <c r="Z6" s="73">
        <f t="shared" si="0"/>
        <v>5.368421052631579</v>
      </c>
      <c r="AA6" s="33">
        <f t="shared" si="1"/>
        <v>0.8947368421052632</v>
      </c>
      <c r="AB6">
        <v>6</v>
      </c>
    </row>
    <row r="7" spans="1:28" ht="16.5" customHeight="1">
      <c r="A7" s="123"/>
      <c r="B7" s="31" t="s">
        <v>145</v>
      </c>
      <c r="C7" s="28" t="s">
        <v>147</v>
      </c>
      <c r="D7" s="32">
        <v>3</v>
      </c>
      <c r="E7" s="32">
        <v>3</v>
      </c>
      <c r="F7" s="32">
        <v>3</v>
      </c>
      <c r="G7" s="32">
        <v>2</v>
      </c>
      <c r="H7" s="32">
        <v>1</v>
      </c>
      <c r="I7" s="32">
        <v>1</v>
      </c>
      <c r="J7" s="32">
        <v>3</v>
      </c>
      <c r="K7" s="32">
        <v>3</v>
      </c>
      <c r="L7" s="32">
        <v>2</v>
      </c>
      <c r="M7" s="32">
        <v>3</v>
      </c>
      <c r="N7" s="32">
        <v>1</v>
      </c>
      <c r="O7" s="32">
        <v>1</v>
      </c>
      <c r="P7" s="32">
        <v>1</v>
      </c>
      <c r="Q7" s="32">
        <v>1</v>
      </c>
      <c r="R7" s="32">
        <v>3</v>
      </c>
      <c r="S7" s="32">
        <v>3</v>
      </c>
      <c r="T7" s="32">
        <v>3</v>
      </c>
      <c r="U7" s="32">
        <v>3</v>
      </c>
      <c r="V7" s="32">
        <v>2</v>
      </c>
      <c r="W7" s="32"/>
      <c r="X7" s="32"/>
      <c r="Y7" s="32"/>
      <c r="Z7" s="73">
        <f t="shared" si="0"/>
        <v>2.210526315789474</v>
      </c>
      <c r="AA7" s="33">
        <f t="shared" si="1"/>
        <v>0.736842105263158</v>
      </c>
      <c r="AB7">
        <v>3</v>
      </c>
    </row>
    <row r="8" spans="1:28" ht="15.75">
      <c r="A8" s="124"/>
      <c r="B8" s="31" t="s">
        <v>146</v>
      </c>
      <c r="C8" s="28">
        <v>6</v>
      </c>
      <c r="D8" s="32">
        <v>3</v>
      </c>
      <c r="E8" s="32">
        <v>3</v>
      </c>
      <c r="F8" s="32">
        <v>3</v>
      </c>
      <c r="G8" s="32">
        <v>2</v>
      </c>
      <c r="H8" s="32">
        <v>1</v>
      </c>
      <c r="I8" s="32">
        <v>1</v>
      </c>
      <c r="J8" s="32">
        <v>3</v>
      </c>
      <c r="K8" s="32">
        <v>3</v>
      </c>
      <c r="L8" s="32">
        <v>2</v>
      </c>
      <c r="M8" s="32">
        <v>3</v>
      </c>
      <c r="N8" s="32">
        <v>1</v>
      </c>
      <c r="O8" s="32">
        <v>3</v>
      </c>
      <c r="P8" s="32">
        <v>2</v>
      </c>
      <c r="Q8" s="32">
        <v>1</v>
      </c>
      <c r="R8" s="32">
        <v>3</v>
      </c>
      <c r="S8" s="32">
        <v>3</v>
      </c>
      <c r="T8" s="32">
        <v>3</v>
      </c>
      <c r="U8" s="32">
        <v>3</v>
      </c>
      <c r="V8" s="32">
        <v>2</v>
      </c>
      <c r="W8" s="32"/>
      <c r="X8" s="32"/>
      <c r="Y8" s="32"/>
      <c r="Z8" s="73">
        <f t="shared" si="0"/>
        <v>2.3684210526315788</v>
      </c>
      <c r="AA8" s="33">
        <f t="shared" si="1"/>
        <v>0.7894736842105262</v>
      </c>
      <c r="AB8">
        <v>3</v>
      </c>
    </row>
    <row r="9" spans="1:28" ht="31.5">
      <c r="A9" s="122" t="s">
        <v>140</v>
      </c>
      <c r="B9" s="34" t="s">
        <v>148</v>
      </c>
      <c r="C9" s="28" t="s">
        <v>155</v>
      </c>
      <c r="D9" s="32">
        <v>3</v>
      </c>
      <c r="E9" s="32">
        <v>3</v>
      </c>
      <c r="F9" s="32">
        <v>2</v>
      </c>
      <c r="G9" s="32">
        <v>1</v>
      </c>
      <c r="H9" s="32">
        <v>0</v>
      </c>
      <c r="I9" s="32">
        <v>0</v>
      </c>
      <c r="J9" s="32">
        <v>1</v>
      </c>
      <c r="K9" s="32">
        <v>4</v>
      </c>
      <c r="L9" s="32">
        <v>3</v>
      </c>
      <c r="M9" s="32">
        <v>4</v>
      </c>
      <c r="N9" s="32">
        <v>1</v>
      </c>
      <c r="O9" s="32">
        <v>1</v>
      </c>
      <c r="P9" s="32">
        <v>3</v>
      </c>
      <c r="Q9" s="32">
        <v>3</v>
      </c>
      <c r="R9" s="32">
        <v>4</v>
      </c>
      <c r="S9" s="32">
        <v>4</v>
      </c>
      <c r="T9" s="32">
        <v>4</v>
      </c>
      <c r="U9" s="32">
        <v>4</v>
      </c>
      <c r="V9" s="32">
        <v>2</v>
      </c>
      <c r="W9" s="32"/>
      <c r="X9" s="32"/>
      <c r="Y9" s="32"/>
      <c r="Z9" s="73">
        <f t="shared" si="0"/>
        <v>2.473684210526316</v>
      </c>
      <c r="AA9" s="33">
        <f t="shared" si="1"/>
        <v>0.618421052631579</v>
      </c>
      <c r="AB9">
        <v>4</v>
      </c>
    </row>
    <row r="10" spans="1:28" ht="31.5">
      <c r="A10" s="123"/>
      <c r="B10" s="34" t="s">
        <v>149</v>
      </c>
      <c r="C10" s="28">
        <v>4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0</v>
      </c>
      <c r="Q10" s="32">
        <v>1</v>
      </c>
      <c r="R10" s="32">
        <v>1</v>
      </c>
      <c r="S10" s="32">
        <v>1</v>
      </c>
      <c r="T10" s="32">
        <v>1</v>
      </c>
      <c r="U10" s="32">
        <v>1</v>
      </c>
      <c r="V10" s="32">
        <v>0</v>
      </c>
      <c r="W10" s="32"/>
      <c r="X10" s="32"/>
      <c r="Y10" s="32"/>
      <c r="Z10" s="73">
        <f t="shared" si="0"/>
        <v>0.8947368421052632</v>
      </c>
      <c r="AA10" s="33">
        <f t="shared" si="1"/>
        <v>0.8947368421052632</v>
      </c>
      <c r="AB10">
        <v>1</v>
      </c>
    </row>
    <row r="11" spans="1:28" ht="31.5">
      <c r="A11" s="123"/>
      <c r="B11" s="34" t="s">
        <v>150</v>
      </c>
      <c r="C11" s="28">
        <v>10</v>
      </c>
      <c r="D11" s="32">
        <v>2</v>
      </c>
      <c r="E11" s="32">
        <v>2</v>
      </c>
      <c r="F11" s="32">
        <v>1</v>
      </c>
      <c r="G11" s="32">
        <v>0</v>
      </c>
      <c r="H11" s="32">
        <v>0</v>
      </c>
      <c r="I11" s="32">
        <v>0</v>
      </c>
      <c r="J11" s="32">
        <v>3</v>
      </c>
      <c r="K11" s="32">
        <v>2</v>
      </c>
      <c r="L11" s="32">
        <v>2</v>
      </c>
      <c r="M11" s="32">
        <v>3</v>
      </c>
      <c r="N11" s="32">
        <v>0</v>
      </c>
      <c r="O11" s="32">
        <v>0</v>
      </c>
      <c r="P11" s="32">
        <v>2</v>
      </c>
      <c r="Q11" s="32">
        <v>2</v>
      </c>
      <c r="R11" s="32">
        <v>3</v>
      </c>
      <c r="S11" s="32">
        <v>3</v>
      </c>
      <c r="T11" s="32">
        <v>3</v>
      </c>
      <c r="U11" s="32">
        <v>3</v>
      </c>
      <c r="V11" s="32">
        <v>1</v>
      </c>
      <c r="W11" s="32"/>
      <c r="X11" s="32"/>
      <c r="Y11" s="32"/>
      <c r="Z11" s="73">
        <f t="shared" si="0"/>
        <v>1.6842105263157894</v>
      </c>
      <c r="AA11" s="33">
        <f t="shared" si="1"/>
        <v>0.5614035087719298</v>
      </c>
      <c r="AB11">
        <v>3</v>
      </c>
    </row>
    <row r="12" spans="1:28" ht="31.5">
      <c r="A12" s="123"/>
      <c r="B12" s="34" t="s">
        <v>151</v>
      </c>
      <c r="C12" s="28" t="s">
        <v>156</v>
      </c>
      <c r="D12" s="32">
        <v>3</v>
      </c>
      <c r="E12" s="32">
        <v>4</v>
      </c>
      <c r="F12" s="32">
        <v>3</v>
      </c>
      <c r="G12" s="32">
        <v>2</v>
      </c>
      <c r="H12" s="32">
        <v>2</v>
      </c>
      <c r="I12" s="32">
        <v>2</v>
      </c>
      <c r="J12" s="32">
        <v>4</v>
      </c>
      <c r="K12" s="32">
        <v>4</v>
      </c>
      <c r="L12" s="32">
        <v>3</v>
      </c>
      <c r="M12" s="32">
        <v>4</v>
      </c>
      <c r="N12" s="32">
        <v>2</v>
      </c>
      <c r="O12" s="32">
        <v>2</v>
      </c>
      <c r="P12" s="32">
        <v>3</v>
      </c>
      <c r="Q12" s="32">
        <v>2</v>
      </c>
      <c r="R12" s="32">
        <v>4</v>
      </c>
      <c r="S12" s="32">
        <v>4</v>
      </c>
      <c r="T12" s="32">
        <v>4</v>
      </c>
      <c r="U12" s="32">
        <v>4</v>
      </c>
      <c r="V12" s="32">
        <v>3</v>
      </c>
      <c r="W12" s="32"/>
      <c r="X12" s="32"/>
      <c r="Y12" s="32"/>
      <c r="Z12" s="73">
        <f t="shared" si="0"/>
        <v>3.1052631578947367</v>
      </c>
      <c r="AA12" s="33">
        <f t="shared" si="1"/>
        <v>0.44360902255639095</v>
      </c>
      <c r="AB12">
        <v>7</v>
      </c>
    </row>
    <row r="13" spans="1:28" ht="25.5">
      <c r="A13" s="123"/>
      <c r="B13" s="34" t="s">
        <v>152</v>
      </c>
      <c r="C13" s="42" t="s">
        <v>157</v>
      </c>
      <c r="D13" s="32">
        <v>5</v>
      </c>
      <c r="E13" s="32">
        <v>5</v>
      </c>
      <c r="F13" s="32">
        <v>5</v>
      </c>
      <c r="G13" s="32">
        <v>3</v>
      </c>
      <c r="H13" s="32">
        <v>2</v>
      </c>
      <c r="I13" s="32">
        <v>4</v>
      </c>
      <c r="J13" s="32">
        <v>5</v>
      </c>
      <c r="K13" s="32">
        <v>5</v>
      </c>
      <c r="L13" s="32">
        <v>5</v>
      </c>
      <c r="M13" s="32">
        <v>5</v>
      </c>
      <c r="N13" s="32">
        <v>3</v>
      </c>
      <c r="O13" s="32">
        <v>3</v>
      </c>
      <c r="P13" s="32">
        <v>4</v>
      </c>
      <c r="Q13" s="32">
        <v>3</v>
      </c>
      <c r="R13" s="32">
        <v>5</v>
      </c>
      <c r="S13" s="32">
        <v>5</v>
      </c>
      <c r="T13" s="32">
        <v>5</v>
      </c>
      <c r="U13" s="32">
        <v>5</v>
      </c>
      <c r="V13" s="32">
        <v>4</v>
      </c>
      <c r="W13" s="32"/>
      <c r="X13" s="32"/>
      <c r="Y13" s="32"/>
      <c r="Z13" s="73">
        <f t="shared" si="0"/>
        <v>4.2631578947368425</v>
      </c>
      <c r="AA13" s="33">
        <f t="shared" si="1"/>
        <v>0.5328947368421053</v>
      </c>
      <c r="AB13">
        <v>8</v>
      </c>
    </row>
    <row r="14" spans="1:28" ht="15.75">
      <c r="A14" s="124"/>
      <c r="B14" s="35" t="s">
        <v>153</v>
      </c>
      <c r="C14" s="28" t="s">
        <v>158</v>
      </c>
      <c r="D14" s="32">
        <v>2</v>
      </c>
      <c r="E14" s="32">
        <v>2</v>
      </c>
      <c r="F14" s="32">
        <v>1</v>
      </c>
      <c r="G14" s="32">
        <v>1</v>
      </c>
      <c r="H14" s="32">
        <v>1</v>
      </c>
      <c r="I14" s="32">
        <v>1</v>
      </c>
      <c r="J14" s="32">
        <v>2</v>
      </c>
      <c r="K14" s="32">
        <v>2</v>
      </c>
      <c r="L14" s="32">
        <v>2</v>
      </c>
      <c r="M14" s="32">
        <v>2</v>
      </c>
      <c r="N14" s="32">
        <v>1</v>
      </c>
      <c r="O14" s="32">
        <v>2</v>
      </c>
      <c r="P14" s="32">
        <v>2</v>
      </c>
      <c r="Q14" s="32">
        <v>2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/>
      <c r="X14" s="32"/>
      <c r="Y14" s="32"/>
      <c r="Z14" s="73">
        <f t="shared" si="0"/>
        <v>1.736842105263158</v>
      </c>
      <c r="AA14" s="33">
        <f t="shared" si="1"/>
        <v>0.868421052631579</v>
      </c>
      <c r="AB14">
        <v>2</v>
      </c>
    </row>
    <row r="15" spans="1:28" ht="33" customHeight="1">
      <c r="A15" s="78" t="s">
        <v>154</v>
      </c>
      <c r="B15" s="41" t="s">
        <v>139</v>
      </c>
      <c r="C15" s="28">
        <v>14</v>
      </c>
      <c r="D15" s="104">
        <v>14</v>
      </c>
      <c r="E15" s="104">
        <v>14</v>
      </c>
      <c r="F15" s="104">
        <v>10</v>
      </c>
      <c r="G15" s="104">
        <v>8</v>
      </c>
      <c r="H15" s="104">
        <v>8</v>
      </c>
      <c r="I15" s="104">
        <v>6</v>
      </c>
      <c r="J15" s="104">
        <v>15</v>
      </c>
      <c r="K15" s="104">
        <v>13</v>
      </c>
      <c r="L15" s="104">
        <v>13</v>
      </c>
      <c r="M15" s="104">
        <v>15</v>
      </c>
      <c r="N15" s="104">
        <v>7</v>
      </c>
      <c r="O15" s="104">
        <v>8</v>
      </c>
      <c r="P15" s="104">
        <v>8</v>
      </c>
      <c r="Q15" s="104">
        <v>9</v>
      </c>
      <c r="R15" s="104">
        <v>14</v>
      </c>
      <c r="S15" s="104">
        <v>14</v>
      </c>
      <c r="T15" s="104">
        <v>13</v>
      </c>
      <c r="U15" s="104">
        <v>13</v>
      </c>
      <c r="V15" s="104">
        <v>8</v>
      </c>
      <c r="W15" s="32"/>
      <c r="X15" s="32"/>
      <c r="Y15" s="32"/>
      <c r="Z15" s="73">
        <f t="shared" si="0"/>
        <v>11.052631578947368</v>
      </c>
      <c r="AA15" s="33">
        <f t="shared" si="1"/>
        <v>0.7368421052631579</v>
      </c>
      <c r="AB15">
        <v>15</v>
      </c>
    </row>
    <row r="16" spans="1:28" ht="15.75">
      <c r="A16" s="127" t="s">
        <v>160</v>
      </c>
      <c r="B16" s="35" t="s">
        <v>138</v>
      </c>
      <c r="C16" s="28">
        <v>12</v>
      </c>
      <c r="D16" s="32">
        <v>6</v>
      </c>
      <c r="E16" s="32">
        <v>6</v>
      </c>
      <c r="F16" s="32">
        <v>6</v>
      </c>
      <c r="G16" s="32">
        <v>5</v>
      </c>
      <c r="H16" s="32">
        <v>4</v>
      </c>
      <c r="I16" s="32">
        <v>4</v>
      </c>
      <c r="J16" s="32">
        <v>6</v>
      </c>
      <c r="K16" s="32">
        <v>6</v>
      </c>
      <c r="L16" s="32">
        <v>5</v>
      </c>
      <c r="M16" s="32">
        <v>6</v>
      </c>
      <c r="N16" s="32">
        <v>5</v>
      </c>
      <c r="O16" s="32">
        <v>5</v>
      </c>
      <c r="P16" s="32">
        <v>5</v>
      </c>
      <c r="Q16" s="32">
        <v>5</v>
      </c>
      <c r="R16" s="32">
        <v>6</v>
      </c>
      <c r="S16" s="32">
        <v>6</v>
      </c>
      <c r="T16" s="32">
        <v>6</v>
      </c>
      <c r="U16" s="32">
        <v>6</v>
      </c>
      <c r="V16" s="32">
        <v>4</v>
      </c>
      <c r="W16" s="32"/>
      <c r="X16" s="32"/>
      <c r="Y16" s="32"/>
      <c r="Z16" s="73">
        <f t="shared" si="0"/>
        <v>5.368421052631579</v>
      </c>
      <c r="AA16" s="33">
        <f t="shared" si="1"/>
        <v>0.8947368421052632</v>
      </c>
      <c r="AB16">
        <v>6</v>
      </c>
    </row>
    <row r="17" spans="1:28" ht="15.75">
      <c r="A17" s="128"/>
      <c r="B17" s="35" t="s">
        <v>137</v>
      </c>
      <c r="C17" s="28">
        <v>12</v>
      </c>
      <c r="D17" s="32">
        <v>6</v>
      </c>
      <c r="E17" s="32">
        <v>6</v>
      </c>
      <c r="F17" s="32">
        <v>6</v>
      </c>
      <c r="G17" s="32">
        <v>5</v>
      </c>
      <c r="H17" s="32">
        <v>4</v>
      </c>
      <c r="I17" s="32">
        <v>4</v>
      </c>
      <c r="J17" s="32">
        <v>6</v>
      </c>
      <c r="K17" s="32">
        <v>6</v>
      </c>
      <c r="L17" s="32">
        <v>5</v>
      </c>
      <c r="M17" s="32">
        <v>6</v>
      </c>
      <c r="N17" s="32">
        <v>5</v>
      </c>
      <c r="O17" s="32">
        <v>5</v>
      </c>
      <c r="P17" s="32">
        <v>5</v>
      </c>
      <c r="Q17" s="32">
        <v>5</v>
      </c>
      <c r="R17" s="32">
        <v>6</v>
      </c>
      <c r="S17" s="32">
        <v>6</v>
      </c>
      <c r="T17" s="32">
        <v>6</v>
      </c>
      <c r="U17" s="32">
        <v>6</v>
      </c>
      <c r="V17" s="32">
        <v>4</v>
      </c>
      <c r="W17" s="32"/>
      <c r="X17" s="32"/>
      <c r="Y17" s="32"/>
      <c r="Z17" s="73">
        <f t="shared" si="0"/>
        <v>5.368421052631579</v>
      </c>
      <c r="AA17" s="33">
        <f t="shared" si="1"/>
        <v>0.8947368421052632</v>
      </c>
      <c r="AB17">
        <v>6</v>
      </c>
    </row>
    <row r="18" spans="1:28" ht="31.5">
      <c r="A18" s="129"/>
      <c r="B18" s="34" t="s">
        <v>136</v>
      </c>
      <c r="C18" s="28">
        <v>13</v>
      </c>
      <c r="D18" s="32">
        <v>2</v>
      </c>
      <c r="E18" s="32">
        <v>2</v>
      </c>
      <c r="F18" s="32">
        <v>1</v>
      </c>
      <c r="G18" s="32">
        <v>1</v>
      </c>
      <c r="H18" s="32">
        <v>1</v>
      </c>
      <c r="I18" s="32">
        <v>1</v>
      </c>
      <c r="J18" s="32">
        <v>2</v>
      </c>
      <c r="K18" s="32">
        <v>1</v>
      </c>
      <c r="L18" s="32">
        <v>1</v>
      </c>
      <c r="M18" s="32">
        <v>2</v>
      </c>
      <c r="N18" s="32">
        <v>1</v>
      </c>
      <c r="O18" s="32">
        <v>1</v>
      </c>
      <c r="P18" s="32">
        <v>1</v>
      </c>
      <c r="Q18" s="32">
        <v>1</v>
      </c>
      <c r="R18" s="32">
        <v>2</v>
      </c>
      <c r="S18" s="32">
        <v>1</v>
      </c>
      <c r="T18" s="32">
        <v>2</v>
      </c>
      <c r="U18" s="32">
        <v>2</v>
      </c>
      <c r="V18" s="32">
        <v>1</v>
      </c>
      <c r="W18" s="32"/>
      <c r="X18" s="32"/>
      <c r="Y18" s="32"/>
      <c r="Z18" s="73">
        <f t="shared" si="0"/>
        <v>1.368421052631579</v>
      </c>
      <c r="AA18" s="33">
        <f t="shared" si="1"/>
        <v>0.6842105263157895</v>
      </c>
      <c r="AB18">
        <v>2</v>
      </c>
    </row>
    <row r="19" spans="1:27" ht="15.75">
      <c r="A19" s="3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8"/>
    </row>
    <row r="20" spans="4:2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5">
      <c r="B21" s="47" t="s">
        <v>216</v>
      </c>
      <c r="C21" s="21">
        <v>19</v>
      </c>
      <c r="D21" t="s">
        <v>217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4:26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4" ht="15" customHeight="1"/>
    <row r="25" spans="12:19" ht="64.5" customHeight="1">
      <c r="L25" s="125" t="s">
        <v>244</v>
      </c>
      <c r="S25" s="130" t="s">
        <v>245</v>
      </c>
    </row>
    <row r="26" spans="12:19" ht="15">
      <c r="L26" s="126"/>
      <c r="S26" s="131"/>
    </row>
  </sheetData>
  <sheetProtection/>
  <mergeCells count="32">
    <mergeCell ref="X2:X3"/>
    <mergeCell ref="Y2:Y3"/>
    <mergeCell ref="N2:N3"/>
    <mergeCell ref="O2:O3"/>
    <mergeCell ref="P2:P3"/>
    <mergeCell ref="L25:L26"/>
    <mergeCell ref="L2:L3"/>
    <mergeCell ref="M2:M3"/>
    <mergeCell ref="A9:A14"/>
    <mergeCell ref="A16:A18"/>
    <mergeCell ref="S25:S26"/>
    <mergeCell ref="W2:W3"/>
    <mergeCell ref="J2:J3"/>
    <mergeCell ref="K2:K3"/>
    <mergeCell ref="Z2:AA2"/>
    <mergeCell ref="A4:A8"/>
    <mergeCell ref="Q2:Q3"/>
    <mergeCell ref="R2:R3"/>
    <mergeCell ref="S2:S3"/>
    <mergeCell ref="T2:T3"/>
    <mergeCell ref="U2:U3"/>
    <mergeCell ref="V2:V3"/>
    <mergeCell ref="H2:H3"/>
    <mergeCell ref="I2:I3"/>
    <mergeCell ref="A1:AA1"/>
    <mergeCell ref="A2:A3"/>
    <mergeCell ref="B2:B3"/>
    <mergeCell ref="C2:C3"/>
    <mergeCell ref="D2:D3"/>
    <mergeCell ref="E2:E3"/>
    <mergeCell ref="F2:F3"/>
    <mergeCell ref="G2:G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5"/>
  <sheetViews>
    <sheetView view="pageLayout" workbookViewId="0" topLeftCell="A31">
      <selection activeCell="B38" sqref="B38:D39"/>
    </sheetView>
  </sheetViews>
  <sheetFormatPr defaultColWidth="9.140625" defaultRowHeight="15"/>
  <cols>
    <col min="1" max="1" width="10.00390625" style="0" customWidth="1"/>
    <col min="2" max="2" width="27.140625" style="0" customWidth="1"/>
    <col min="3" max="3" width="5.00390625" style="0" customWidth="1"/>
    <col min="4" max="4" width="5.57421875" style="0" customWidth="1"/>
    <col min="5" max="26" width="4.28125" style="0" customWidth="1"/>
  </cols>
  <sheetData>
    <row r="1" spans="1:26" ht="15.75">
      <c r="A1" s="132" t="s">
        <v>227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 customHeight="1">
      <c r="A2" s="114" t="s">
        <v>161</v>
      </c>
      <c r="B2" s="114" t="s">
        <v>162</v>
      </c>
      <c r="C2" s="133" t="s">
        <v>97</v>
      </c>
      <c r="D2" s="134" t="s">
        <v>167</v>
      </c>
      <c r="E2" s="159" t="s">
        <v>118</v>
      </c>
      <c r="F2" s="156" t="s">
        <v>119</v>
      </c>
      <c r="G2" s="156" t="s">
        <v>120</v>
      </c>
      <c r="H2" s="156" t="s">
        <v>121</v>
      </c>
      <c r="I2" s="179" t="s">
        <v>244</v>
      </c>
      <c r="J2" s="179" t="s">
        <v>246</v>
      </c>
      <c r="K2" s="156" t="s">
        <v>247</v>
      </c>
      <c r="L2" s="156" t="s">
        <v>122</v>
      </c>
      <c r="M2" s="156" t="s">
        <v>123</v>
      </c>
      <c r="N2" s="156" t="s">
        <v>124</v>
      </c>
      <c r="O2" s="156" t="s">
        <v>125</v>
      </c>
      <c r="P2" s="156" t="s">
        <v>126</v>
      </c>
      <c r="Q2" s="157" t="s">
        <v>127</v>
      </c>
      <c r="R2" s="125" t="s">
        <v>128</v>
      </c>
      <c r="S2" s="125" t="s">
        <v>129</v>
      </c>
      <c r="T2" s="125" t="s">
        <v>130</v>
      </c>
      <c r="U2" s="125" t="s">
        <v>131</v>
      </c>
      <c r="V2" s="125" t="s">
        <v>132</v>
      </c>
      <c r="W2" s="125" t="s">
        <v>133</v>
      </c>
      <c r="X2" s="125" t="s">
        <v>134</v>
      </c>
      <c r="Y2" s="125"/>
      <c r="Z2" s="165"/>
    </row>
    <row r="3" spans="1:26" ht="58.5" customHeight="1">
      <c r="A3" s="114"/>
      <c r="B3" s="114"/>
      <c r="C3" s="133"/>
      <c r="D3" s="135"/>
      <c r="E3" s="160"/>
      <c r="F3" s="156"/>
      <c r="G3" s="156"/>
      <c r="H3" s="156"/>
      <c r="I3" s="180"/>
      <c r="J3" s="180"/>
      <c r="K3" s="156"/>
      <c r="L3" s="156"/>
      <c r="M3" s="156"/>
      <c r="N3" s="156"/>
      <c r="O3" s="156"/>
      <c r="P3" s="156"/>
      <c r="Q3" s="158"/>
      <c r="R3" s="126"/>
      <c r="S3" s="126"/>
      <c r="T3" s="126"/>
      <c r="U3" s="126"/>
      <c r="V3" s="126"/>
      <c r="W3" s="126"/>
      <c r="X3" s="126"/>
      <c r="Y3" s="126"/>
      <c r="Z3" s="166"/>
    </row>
    <row r="4" spans="1:26" ht="24" customHeight="1">
      <c r="A4" s="136" t="s">
        <v>163</v>
      </c>
      <c r="B4" s="61" t="s">
        <v>166</v>
      </c>
      <c r="C4" s="48">
        <v>1</v>
      </c>
      <c r="D4" s="46" t="s">
        <v>200</v>
      </c>
      <c r="E4" s="32">
        <v>110</v>
      </c>
      <c r="F4" s="32">
        <v>131</v>
      </c>
      <c r="G4" s="32">
        <v>91</v>
      </c>
      <c r="H4" s="32">
        <v>52</v>
      </c>
      <c r="I4" s="32">
        <v>95</v>
      </c>
      <c r="J4" s="32">
        <v>53</v>
      </c>
      <c r="K4" s="32">
        <v>175</v>
      </c>
      <c r="L4" s="32">
        <v>145</v>
      </c>
      <c r="M4" s="32">
        <v>120</v>
      </c>
      <c r="N4" s="74">
        <v>146</v>
      </c>
      <c r="O4" s="74">
        <v>50</v>
      </c>
      <c r="P4" s="32">
        <v>98</v>
      </c>
      <c r="Q4" s="32">
        <v>140</v>
      </c>
      <c r="R4" s="74">
        <v>70</v>
      </c>
      <c r="S4" s="74">
        <v>104</v>
      </c>
      <c r="T4" s="74">
        <v>132</v>
      </c>
      <c r="U4" s="74">
        <v>127</v>
      </c>
      <c r="V4" s="74">
        <v>107</v>
      </c>
      <c r="W4" s="32">
        <v>79</v>
      </c>
      <c r="X4" s="32"/>
      <c r="Y4" s="32"/>
      <c r="Z4" s="32"/>
    </row>
    <row r="5" spans="1:26" ht="25.5">
      <c r="A5" s="137"/>
      <c r="B5" s="61" t="s">
        <v>168</v>
      </c>
      <c r="C5" s="49" t="s">
        <v>201</v>
      </c>
      <c r="D5" s="50">
        <v>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74">
        <v>1</v>
      </c>
      <c r="O5" s="74">
        <v>1</v>
      </c>
      <c r="P5" s="32">
        <v>1</v>
      </c>
      <c r="Q5" s="32">
        <v>1</v>
      </c>
      <c r="R5" s="74">
        <v>1</v>
      </c>
      <c r="S5" s="74">
        <v>1</v>
      </c>
      <c r="T5" s="74">
        <v>1</v>
      </c>
      <c r="U5" s="74">
        <v>1</v>
      </c>
      <c r="V5" s="74">
        <v>1</v>
      </c>
      <c r="W5" s="32">
        <v>1</v>
      </c>
      <c r="X5" s="32"/>
      <c r="Y5" s="32"/>
      <c r="Z5" s="32"/>
    </row>
    <row r="6" spans="1:26" ht="25.5">
      <c r="A6" s="137"/>
      <c r="B6" s="61" t="s">
        <v>169</v>
      </c>
      <c r="C6" s="48">
        <v>2</v>
      </c>
      <c r="D6" s="50">
        <v>1</v>
      </c>
      <c r="E6" s="32">
        <v>1</v>
      </c>
      <c r="F6" s="32">
        <v>1</v>
      </c>
      <c r="G6" s="32">
        <v>1</v>
      </c>
      <c r="H6" s="32">
        <v>0</v>
      </c>
      <c r="I6" s="32">
        <v>0</v>
      </c>
      <c r="J6" s="32">
        <v>1</v>
      </c>
      <c r="K6" s="32">
        <v>1</v>
      </c>
      <c r="L6" s="32">
        <v>1</v>
      </c>
      <c r="M6" s="32">
        <v>1</v>
      </c>
      <c r="N6" s="74">
        <v>1</v>
      </c>
      <c r="O6" s="74">
        <v>0</v>
      </c>
      <c r="P6" s="32">
        <v>1</v>
      </c>
      <c r="Q6" s="32">
        <v>1</v>
      </c>
      <c r="R6" s="74">
        <v>1</v>
      </c>
      <c r="S6" s="74">
        <v>1</v>
      </c>
      <c r="T6" s="74">
        <v>1</v>
      </c>
      <c r="U6" s="74">
        <v>1</v>
      </c>
      <c r="V6" s="74">
        <v>1</v>
      </c>
      <c r="W6" s="32">
        <v>1</v>
      </c>
      <c r="X6" s="32"/>
      <c r="Y6" s="32"/>
      <c r="Z6" s="32"/>
    </row>
    <row r="7" spans="1:26" ht="25.5">
      <c r="A7" s="138"/>
      <c r="B7" s="61" t="s">
        <v>170</v>
      </c>
      <c r="C7" s="48">
        <v>3</v>
      </c>
      <c r="D7" s="50">
        <v>1</v>
      </c>
      <c r="E7" s="32">
        <v>1</v>
      </c>
      <c r="F7" s="32">
        <v>1</v>
      </c>
      <c r="G7" s="32">
        <v>1</v>
      </c>
      <c r="H7" s="32">
        <v>0</v>
      </c>
      <c r="I7" s="32">
        <v>0</v>
      </c>
      <c r="J7" s="32">
        <v>1</v>
      </c>
      <c r="K7" s="32">
        <v>1</v>
      </c>
      <c r="L7" s="32">
        <v>1</v>
      </c>
      <c r="M7" s="32">
        <v>1</v>
      </c>
      <c r="N7" s="74">
        <v>1</v>
      </c>
      <c r="O7" s="74">
        <v>0</v>
      </c>
      <c r="P7" s="32">
        <v>1</v>
      </c>
      <c r="Q7" s="32">
        <v>1</v>
      </c>
      <c r="R7" s="74">
        <v>1</v>
      </c>
      <c r="S7" s="74">
        <v>1</v>
      </c>
      <c r="T7" s="74">
        <v>1</v>
      </c>
      <c r="U7" s="74">
        <v>1</v>
      </c>
      <c r="V7" s="74">
        <v>1</v>
      </c>
      <c r="W7" s="32">
        <v>1</v>
      </c>
      <c r="X7" s="32"/>
      <c r="Y7" s="32"/>
      <c r="Z7" s="32"/>
    </row>
    <row r="8" spans="1:26" ht="15.75">
      <c r="A8" s="139" t="s">
        <v>164</v>
      </c>
      <c r="B8" s="61" t="s">
        <v>171</v>
      </c>
      <c r="C8" s="48" t="s">
        <v>204</v>
      </c>
      <c r="D8" s="50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74">
        <v>1</v>
      </c>
      <c r="O8" s="74">
        <v>1</v>
      </c>
      <c r="P8" s="32">
        <v>1</v>
      </c>
      <c r="Q8" s="32">
        <v>1</v>
      </c>
      <c r="R8" s="74">
        <v>1</v>
      </c>
      <c r="S8" s="74">
        <v>1</v>
      </c>
      <c r="T8" s="74">
        <v>1</v>
      </c>
      <c r="U8" s="74">
        <v>1</v>
      </c>
      <c r="V8" s="74">
        <v>1</v>
      </c>
      <c r="W8" s="32">
        <v>1</v>
      </c>
      <c r="X8" s="32"/>
      <c r="Y8" s="32"/>
      <c r="Z8" s="32"/>
    </row>
    <row r="9" spans="1:26" ht="26.25" customHeight="1">
      <c r="A9" s="140"/>
      <c r="B9" s="61" t="s">
        <v>172</v>
      </c>
      <c r="C9" s="48" t="s">
        <v>205</v>
      </c>
      <c r="D9" s="50">
        <v>1</v>
      </c>
      <c r="E9" s="32">
        <v>1</v>
      </c>
      <c r="F9" s="32">
        <v>1</v>
      </c>
      <c r="G9" s="32">
        <v>1</v>
      </c>
      <c r="H9" s="32">
        <v>0</v>
      </c>
      <c r="I9" s="32">
        <v>0</v>
      </c>
      <c r="J9" s="32">
        <v>0</v>
      </c>
      <c r="K9" s="32">
        <v>1</v>
      </c>
      <c r="L9" s="32">
        <v>1</v>
      </c>
      <c r="M9" s="32">
        <v>1</v>
      </c>
      <c r="N9" s="74">
        <v>1</v>
      </c>
      <c r="O9" s="74">
        <v>0</v>
      </c>
      <c r="P9" s="32">
        <v>0</v>
      </c>
      <c r="Q9" s="32">
        <v>1</v>
      </c>
      <c r="R9" s="74">
        <v>1</v>
      </c>
      <c r="S9" s="74">
        <v>1</v>
      </c>
      <c r="T9" s="74">
        <v>1</v>
      </c>
      <c r="U9" s="74">
        <v>1</v>
      </c>
      <c r="V9" s="74">
        <v>1</v>
      </c>
      <c r="W9" s="32">
        <v>0</v>
      </c>
      <c r="X9" s="32"/>
      <c r="Y9" s="32"/>
      <c r="Z9" s="32"/>
    </row>
    <row r="10" spans="1:26" ht="15.75">
      <c r="A10" s="141"/>
      <c r="B10" s="62" t="s">
        <v>173</v>
      </c>
      <c r="C10" s="51" t="s">
        <v>206</v>
      </c>
      <c r="D10" s="50">
        <v>1</v>
      </c>
      <c r="E10" s="32">
        <v>1</v>
      </c>
      <c r="F10" s="32">
        <v>1</v>
      </c>
      <c r="G10" s="32">
        <v>1</v>
      </c>
      <c r="H10" s="32">
        <v>0</v>
      </c>
      <c r="I10" s="32">
        <v>0</v>
      </c>
      <c r="J10" s="32">
        <v>1</v>
      </c>
      <c r="K10" s="32">
        <v>1</v>
      </c>
      <c r="L10" s="32">
        <v>1</v>
      </c>
      <c r="M10" s="32">
        <v>1</v>
      </c>
      <c r="N10" s="74">
        <v>1</v>
      </c>
      <c r="O10" s="74">
        <v>0</v>
      </c>
      <c r="P10" s="32">
        <v>1</v>
      </c>
      <c r="Q10" s="32">
        <v>1</v>
      </c>
      <c r="R10" s="74">
        <v>1</v>
      </c>
      <c r="S10" s="74">
        <v>1</v>
      </c>
      <c r="T10" s="74">
        <v>1</v>
      </c>
      <c r="U10" s="74">
        <v>1</v>
      </c>
      <c r="V10" s="74">
        <v>1</v>
      </c>
      <c r="W10" s="32">
        <v>1</v>
      </c>
      <c r="X10" s="32"/>
      <c r="Y10" s="32"/>
      <c r="Z10" s="32"/>
    </row>
    <row r="11" spans="1:26" ht="25.5">
      <c r="A11" s="140"/>
      <c r="B11" s="62" t="s">
        <v>174</v>
      </c>
      <c r="C11" s="51">
        <v>5</v>
      </c>
      <c r="D11" s="50">
        <v>3</v>
      </c>
      <c r="E11" s="32">
        <v>2</v>
      </c>
      <c r="F11" s="32">
        <v>3</v>
      </c>
      <c r="G11" s="32">
        <v>2</v>
      </c>
      <c r="H11" s="32">
        <v>1</v>
      </c>
      <c r="I11" s="32">
        <v>1</v>
      </c>
      <c r="J11" s="32">
        <v>1</v>
      </c>
      <c r="K11" s="32">
        <v>3</v>
      </c>
      <c r="L11" s="32">
        <v>3</v>
      </c>
      <c r="M11" s="32">
        <v>2</v>
      </c>
      <c r="N11" s="74">
        <v>3</v>
      </c>
      <c r="O11" s="74">
        <v>1</v>
      </c>
      <c r="P11" s="32">
        <v>1</v>
      </c>
      <c r="Q11" s="32">
        <v>2</v>
      </c>
      <c r="R11" s="74">
        <v>1</v>
      </c>
      <c r="S11" s="74">
        <v>3</v>
      </c>
      <c r="T11" s="74">
        <v>3</v>
      </c>
      <c r="U11" s="74">
        <v>3</v>
      </c>
      <c r="V11" s="74">
        <v>3</v>
      </c>
      <c r="W11" s="32">
        <v>2</v>
      </c>
      <c r="X11" s="32"/>
      <c r="Y11" s="32"/>
      <c r="Z11" s="32"/>
    </row>
    <row r="12" spans="1:26" ht="15" customHeight="1">
      <c r="A12" s="140"/>
      <c r="B12" s="62" t="s">
        <v>175</v>
      </c>
      <c r="C12" s="51" t="s">
        <v>207</v>
      </c>
      <c r="D12" s="50">
        <v>1</v>
      </c>
      <c r="E12" s="32">
        <v>1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1</v>
      </c>
      <c r="L12" s="32">
        <v>1</v>
      </c>
      <c r="M12" s="32">
        <v>0</v>
      </c>
      <c r="N12" s="74">
        <v>1</v>
      </c>
      <c r="O12" s="74">
        <v>0</v>
      </c>
      <c r="P12" s="32">
        <v>1</v>
      </c>
      <c r="Q12" s="32">
        <v>1</v>
      </c>
      <c r="R12" s="74">
        <v>0</v>
      </c>
      <c r="S12" s="74">
        <v>1</v>
      </c>
      <c r="T12" s="74">
        <v>1</v>
      </c>
      <c r="U12" s="74">
        <v>1</v>
      </c>
      <c r="V12" s="74">
        <v>1</v>
      </c>
      <c r="W12" s="32">
        <v>0</v>
      </c>
      <c r="X12" s="32"/>
      <c r="Y12" s="32"/>
      <c r="Z12" s="32"/>
    </row>
    <row r="13" spans="1:26" ht="12.75" customHeight="1">
      <c r="A13" s="140"/>
      <c r="B13" s="62" t="s">
        <v>176</v>
      </c>
      <c r="C13" s="51" t="s">
        <v>208</v>
      </c>
      <c r="D13" s="50">
        <v>1</v>
      </c>
      <c r="E13" s="32">
        <v>1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>
        <v>1</v>
      </c>
      <c r="N13" s="74">
        <v>1</v>
      </c>
      <c r="O13" s="74">
        <v>0</v>
      </c>
      <c r="P13" s="32">
        <v>1</v>
      </c>
      <c r="Q13" s="32">
        <v>1</v>
      </c>
      <c r="R13" s="74">
        <v>0</v>
      </c>
      <c r="S13" s="74">
        <v>1</v>
      </c>
      <c r="T13" s="74">
        <v>1</v>
      </c>
      <c r="U13" s="74">
        <v>1</v>
      </c>
      <c r="V13" s="74">
        <v>1</v>
      </c>
      <c r="W13" s="32">
        <v>1</v>
      </c>
      <c r="X13" s="32"/>
      <c r="Y13" s="32"/>
      <c r="Z13" s="32"/>
    </row>
    <row r="14" spans="1:26" ht="25.5">
      <c r="A14" s="142"/>
      <c r="B14" s="62" t="s">
        <v>177</v>
      </c>
      <c r="C14" s="51" t="s">
        <v>209</v>
      </c>
      <c r="D14" s="50">
        <v>1</v>
      </c>
      <c r="E14" s="32">
        <v>1</v>
      </c>
      <c r="F14" s="32">
        <v>1</v>
      </c>
      <c r="G14" s="32">
        <v>1</v>
      </c>
      <c r="H14" s="32">
        <v>1</v>
      </c>
      <c r="I14" s="32">
        <v>0</v>
      </c>
      <c r="J14" s="32">
        <v>0</v>
      </c>
      <c r="K14" s="32">
        <v>1</v>
      </c>
      <c r="L14" s="32">
        <v>1</v>
      </c>
      <c r="M14" s="32">
        <v>1</v>
      </c>
      <c r="N14" s="74">
        <v>1</v>
      </c>
      <c r="O14" s="74">
        <v>1</v>
      </c>
      <c r="P14" s="32">
        <v>1</v>
      </c>
      <c r="Q14" s="32">
        <v>0</v>
      </c>
      <c r="R14" s="74">
        <v>1</v>
      </c>
      <c r="S14" s="74">
        <v>1</v>
      </c>
      <c r="T14" s="74">
        <v>1</v>
      </c>
      <c r="U14" s="74">
        <v>1</v>
      </c>
      <c r="V14" s="74">
        <v>1</v>
      </c>
      <c r="W14" s="32">
        <v>1</v>
      </c>
      <c r="X14" s="32"/>
      <c r="Y14" s="32"/>
      <c r="Z14" s="32"/>
    </row>
    <row r="15" spans="1:26" ht="63.75">
      <c r="A15" s="139" t="s">
        <v>165</v>
      </c>
      <c r="B15" s="63" t="s">
        <v>178</v>
      </c>
      <c r="C15" s="51">
        <v>4</v>
      </c>
      <c r="D15" s="50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1</v>
      </c>
      <c r="N15" s="74">
        <v>1</v>
      </c>
      <c r="O15" s="74">
        <v>1</v>
      </c>
      <c r="P15" s="32">
        <v>1</v>
      </c>
      <c r="Q15" s="32">
        <v>0</v>
      </c>
      <c r="R15" s="74">
        <v>1</v>
      </c>
      <c r="S15" s="74">
        <v>1</v>
      </c>
      <c r="T15" s="74">
        <v>1</v>
      </c>
      <c r="U15" s="74">
        <v>1</v>
      </c>
      <c r="V15" s="74">
        <v>1</v>
      </c>
      <c r="W15" s="32">
        <v>0</v>
      </c>
      <c r="X15" s="32"/>
      <c r="Y15" s="32"/>
      <c r="Z15" s="32"/>
    </row>
    <row r="16" spans="1:26" ht="27" customHeight="1">
      <c r="A16" s="140"/>
      <c r="B16" s="62" t="s">
        <v>179</v>
      </c>
      <c r="C16" s="51" t="s">
        <v>210</v>
      </c>
      <c r="D16" s="50">
        <v>1</v>
      </c>
      <c r="E16" s="32">
        <v>1</v>
      </c>
      <c r="F16" s="32">
        <v>1</v>
      </c>
      <c r="G16" s="32">
        <v>0</v>
      </c>
      <c r="H16" s="32">
        <v>0</v>
      </c>
      <c r="I16" s="32">
        <v>0</v>
      </c>
      <c r="J16" s="32">
        <v>0</v>
      </c>
      <c r="K16" s="32">
        <v>1</v>
      </c>
      <c r="L16" s="32">
        <v>1</v>
      </c>
      <c r="M16" s="32">
        <v>1</v>
      </c>
      <c r="N16" s="74">
        <v>1</v>
      </c>
      <c r="O16" s="74">
        <v>0</v>
      </c>
      <c r="P16" s="32">
        <v>1</v>
      </c>
      <c r="Q16" s="32">
        <v>1</v>
      </c>
      <c r="R16" s="74">
        <v>1</v>
      </c>
      <c r="S16" s="74">
        <v>1</v>
      </c>
      <c r="T16" s="74">
        <v>1</v>
      </c>
      <c r="U16" s="74">
        <v>1</v>
      </c>
      <c r="V16" s="74">
        <v>1</v>
      </c>
      <c r="W16" s="32">
        <v>1</v>
      </c>
      <c r="X16" s="32"/>
      <c r="Y16" s="32"/>
      <c r="Z16" s="32"/>
    </row>
    <row r="17" spans="1:26" ht="25.5">
      <c r="A17" s="140"/>
      <c r="B17" s="62" t="s">
        <v>180</v>
      </c>
      <c r="C17" s="51" t="s">
        <v>212</v>
      </c>
      <c r="D17" s="50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74">
        <v>1</v>
      </c>
      <c r="O17" s="74">
        <v>1</v>
      </c>
      <c r="P17" s="32">
        <v>1</v>
      </c>
      <c r="Q17" s="32">
        <v>1</v>
      </c>
      <c r="R17" s="74">
        <v>1</v>
      </c>
      <c r="S17" s="74">
        <v>1</v>
      </c>
      <c r="T17" s="74">
        <v>1</v>
      </c>
      <c r="U17" s="74">
        <v>1</v>
      </c>
      <c r="V17" s="74">
        <v>1</v>
      </c>
      <c r="W17" s="32">
        <v>1</v>
      </c>
      <c r="X17" s="32"/>
      <c r="Y17" s="32"/>
      <c r="Z17" s="32"/>
    </row>
    <row r="18" spans="1:26" ht="15.75">
      <c r="A18" s="140"/>
      <c r="B18" s="62" t="s">
        <v>181</v>
      </c>
      <c r="C18" s="51" t="s">
        <v>211</v>
      </c>
      <c r="D18" s="50">
        <v>1</v>
      </c>
      <c r="E18" s="32">
        <v>1</v>
      </c>
      <c r="F18" s="32">
        <v>1</v>
      </c>
      <c r="G18" s="32">
        <v>1</v>
      </c>
      <c r="H18" s="32">
        <v>0</v>
      </c>
      <c r="I18" s="32">
        <v>0</v>
      </c>
      <c r="J18" s="32">
        <v>1</v>
      </c>
      <c r="K18" s="32">
        <v>1</v>
      </c>
      <c r="L18" s="32">
        <v>1</v>
      </c>
      <c r="M18" s="32">
        <v>1</v>
      </c>
      <c r="N18" s="74">
        <v>1</v>
      </c>
      <c r="O18" s="74">
        <v>0</v>
      </c>
      <c r="P18" s="32">
        <v>1</v>
      </c>
      <c r="Q18" s="32">
        <v>1</v>
      </c>
      <c r="R18" s="74">
        <v>0</v>
      </c>
      <c r="S18" s="74">
        <v>1</v>
      </c>
      <c r="T18" s="74">
        <v>1</v>
      </c>
      <c r="U18" s="74">
        <v>1</v>
      </c>
      <c r="V18" s="74">
        <v>1</v>
      </c>
      <c r="W18" s="32">
        <v>1</v>
      </c>
      <c r="X18" s="32"/>
      <c r="Y18" s="32"/>
      <c r="Z18" s="32"/>
    </row>
    <row r="19" spans="1:26" ht="25.5">
      <c r="A19" s="142"/>
      <c r="B19" s="63" t="s">
        <v>182</v>
      </c>
      <c r="C19" s="51">
        <v>8</v>
      </c>
      <c r="D19" s="50">
        <v>3</v>
      </c>
      <c r="E19" s="32">
        <v>1</v>
      </c>
      <c r="F19" s="32">
        <v>1</v>
      </c>
      <c r="G19" s="32">
        <v>1</v>
      </c>
      <c r="H19" s="32">
        <v>1</v>
      </c>
      <c r="I19" s="32">
        <v>0</v>
      </c>
      <c r="J19" s="32">
        <v>1</v>
      </c>
      <c r="K19" s="32">
        <v>1</v>
      </c>
      <c r="L19" s="32">
        <v>1</v>
      </c>
      <c r="M19" s="32">
        <v>1</v>
      </c>
      <c r="N19" s="74">
        <v>1</v>
      </c>
      <c r="O19" s="74">
        <v>1</v>
      </c>
      <c r="P19" s="32">
        <v>0</v>
      </c>
      <c r="Q19" s="32">
        <v>1</v>
      </c>
      <c r="R19" s="74">
        <v>1</v>
      </c>
      <c r="S19" s="74">
        <v>1</v>
      </c>
      <c r="T19" s="74">
        <v>1</v>
      </c>
      <c r="U19" s="74">
        <v>1</v>
      </c>
      <c r="V19" s="74">
        <v>1</v>
      </c>
      <c r="W19" s="32">
        <v>1</v>
      </c>
      <c r="X19" s="32"/>
      <c r="Y19" s="32"/>
      <c r="Z19" s="32"/>
    </row>
    <row r="20" spans="1:26" ht="38.25">
      <c r="A20" s="64" t="s">
        <v>184</v>
      </c>
      <c r="B20" s="65" t="s">
        <v>183</v>
      </c>
      <c r="C20" s="51">
        <v>9</v>
      </c>
      <c r="D20" s="50">
        <v>3</v>
      </c>
      <c r="E20" s="32">
        <v>2</v>
      </c>
      <c r="F20" s="32">
        <v>2</v>
      </c>
      <c r="G20" s="32">
        <v>1</v>
      </c>
      <c r="H20" s="32">
        <v>0</v>
      </c>
      <c r="I20" s="32">
        <v>0</v>
      </c>
      <c r="J20" s="32">
        <v>0</v>
      </c>
      <c r="K20" s="32">
        <v>3</v>
      </c>
      <c r="L20" s="32">
        <v>2</v>
      </c>
      <c r="M20" s="32">
        <v>2</v>
      </c>
      <c r="N20" s="74">
        <v>3</v>
      </c>
      <c r="O20" s="74">
        <v>0</v>
      </c>
      <c r="P20" s="32">
        <v>0</v>
      </c>
      <c r="Q20" s="32">
        <v>2</v>
      </c>
      <c r="R20" s="74">
        <v>2</v>
      </c>
      <c r="S20" s="74">
        <v>3</v>
      </c>
      <c r="T20" s="74">
        <v>3</v>
      </c>
      <c r="U20" s="74">
        <v>3</v>
      </c>
      <c r="V20" s="74">
        <v>3</v>
      </c>
      <c r="W20" s="32">
        <v>1</v>
      </c>
      <c r="X20" s="32"/>
      <c r="Y20" s="32"/>
      <c r="Z20" s="32"/>
    </row>
    <row r="21" spans="1:26" ht="15">
      <c r="A21" s="143" t="s">
        <v>185</v>
      </c>
      <c r="B21" s="144"/>
      <c r="C21" s="54"/>
      <c r="D21" s="28">
        <v>22</v>
      </c>
      <c r="E21" s="55">
        <f>SUM(E5:E20)</f>
        <v>18</v>
      </c>
      <c r="F21" s="55">
        <f aca="true" t="shared" si="0" ref="F21:Z21">SUM(F5:F20)</f>
        <v>19</v>
      </c>
      <c r="G21" s="55">
        <f t="shared" si="0"/>
        <v>16</v>
      </c>
      <c r="H21" s="55">
        <f t="shared" si="0"/>
        <v>8</v>
      </c>
      <c r="I21" s="55">
        <f t="shared" si="0"/>
        <v>6</v>
      </c>
      <c r="J21" s="55">
        <f t="shared" si="0"/>
        <v>11</v>
      </c>
      <c r="K21" s="55">
        <f t="shared" si="0"/>
        <v>20</v>
      </c>
      <c r="L21" s="55">
        <f t="shared" si="0"/>
        <v>19</v>
      </c>
      <c r="M21" s="55">
        <f t="shared" si="0"/>
        <v>17</v>
      </c>
      <c r="N21" s="68">
        <f t="shared" si="0"/>
        <v>20</v>
      </c>
      <c r="O21" s="68">
        <f t="shared" si="0"/>
        <v>7</v>
      </c>
      <c r="P21" s="55">
        <f t="shared" si="0"/>
        <v>13</v>
      </c>
      <c r="Q21" s="55">
        <f t="shared" si="0"/>
        <v>16</v>
      </c>
      <c r="R21" s="68">
        <f t="shared" si="0"/>
        <v>14</v>
      </c>
      <c r="S21" s="68">
        <f t="shared" si="0"/>
        <v>20</v>
      </c>
      <c r="T21" s="68">
        <f t="shared" si="0"/>
        <v>20</v>
      </c>
      <c r="U21" s="68">
        <f t="shared" si="0"/>
        <v>20</v>
      </c>
      <c r="V21" s="68">
        <f t="shared" si="0"/>
        <v>20</v>
      </c>
      <c r="W21" s="55">
        <f t="shared" si="0"/>
        <v>14</v>
      </c>
      <c r="X21" s="55">
        <f t="shared" si="0"/>
        <v>0</v>
      </c>
      <c r="Y21" s="55">
        <f t="shared" si="0"/>
        <v>0</v>
      </c>
      <c r="Z21" s="55">
        <f t="shared" si="0"/>
        <v>0</v>
      </c>
    </row>
    <row r="22" spans="1:26" ht="15">
      <c r="A22" s="143" t="s">
        <v>186</v>
      </c>
      <c r="B22" s="144"/>
      <c r="C22" s="54"/>
      <c r="D22" s="28"/>
      <c r="E22" s="56">
        <f>E21/$D$21</f>
        <v>0.8181818181818182</v>
      </c>
      <c r="F22" s="56">
        <f aca="true" t="shared" si="1" ref="F22:Z22">F21/$D$21</f>
        <v>0.8636363636363636</v>
      </c>
      <c r="G22" s="56">
        <f t="shared" si="1"/>
        <v>0.7272727272727273</v>
      </c>
      <c r="H22" s="56">
        <f t="shared" si="1"/>
        <v>0.36363636363636365</v>
      </c>
      <c r="I22" s="56">
        <f t="shared" si="1"/>
        <v>0.2727272727272727</v>
      </c>
      <c r="J22" s="56">
        <f t="shared" si="1"/>
        <v>0.5</v>
      </c>
      <c r="K22" s="56">
        <f t="shared" si="1"/>
        <v>0.9090909090909091</v>
      </c>
      <c r="L22" s="56">
        <f t="shared" si="1"/>
        <v>0.8636363636363636</v>
      </c>
      <c r="M22" s="56">
        <f t="shared" si="1"/>
        <v>0.7727272727272727</v>
      </c>
      <c r="N22" s="91">
        <f t="shared" si="1"/>
        <v>0.9090909090909091</v>
      </c>
      <c r="O22" s="91">
        <f t="shared" si="1"/>
        <v>0.3181818181818182</v>
      </c>
      <c r="P22" s="56">
        <f t="shared" si="1"/>
        <v>0.5909090909090909</v>
      </c>
      <c r="Q22" s="56">
        <f t="shared" si="1"/>
        <v>0.7272727272727273</v>
      </c>
      <c r="R22" s="91">
        <f t="shared" si="1"/>
        <v>0.6363636363636364</v>
      </c>
      <c r="S22" s="91">
        <f t="shared" si="1"/>
        <v>0.9090909090909091</v>
      </c>
      <c r="T22" s="91">
        <f t="shared" si="1"/>
        <v>0.9090909090909091</v>
      </c>
      <c r="U22" s="91">
        <f t="shared" si="1"/>
        <v>0.9090909090909091</v>
      </c>
      <c r="V22" s="91">
        <f t="shared" si="1"/>
        <v>0.9090909090909091</v>
      </c>
      <c r="W22" s="56">
        <f t="shared" si="1"/>
        <v>0.6363636363636364</v>
      </c>
      <c r="X22" s="56">
        <f t="shared" si="1"/>
        <v>0</v>
      </c>
      <c r="Y22" s="56">
        <f t="shared" si="1"/>
        <v>0</v>
      </c>
      <c r="Z22" s="56">
        <f t="shared" si="1"/>
        <v>0</v>
      </c>
    </row>
    <row r="23" spans="1:26" ht="26.25">
      <c r="A23" s="145" t="s">
        <v>196</v>
      </c>
      <c r="B23" s="66" t="s">
        <v>187</v>
      </c>
      <c r="C23" s="51" t="s">
        <v>213</v>
      </c>
      <c r="D23" s="50">
        <v>2</v>
      </c>
      <c r="E23" s="32">
        <v>2</v>
      </c>
      <c r="F23" s="32">
        <v>2</v>
      </c>
      <c r="G23" s="32">
        <v>2</v>
      </c>
      <c r="H23" s="32">
        <v>2</v>
      </c>
      <c r="I23" s="32">
        <v>1</v>
      </c>
      <c r="J23" s="32">
        <v>1</v>
      </c>
      <c r="K23" s="32">
        <v>2</v>
      </c>
      <c r="L23" s="32">
        <v>2</v>
      </c>
      <c r="M23" s="32">
        <v>2</v>
      </c>
      <c r="N23" s="74">
        <v>2</v>
      </c>
      <c r="O23" s="74">
        <v>2</v>
      </c>
      <c r="P23" s="32">
        <v>2</v>
      </c>
      <c r="Q23" s="32">
        <v>2</v>
      </c>
      <c r="R23" s="74">
        <v>1</v>
      </c>
      <c r="S23" s="74">
        <v>2</v>
      </c>
      <c r="T23" s="74">
        <v>2</v>
      </c>
      <c r="U23" s="74">
        <v>2</v>
      </c>
      <c r="V23" s="74">
        <v>2</v>
      </c>
      <c r="W23" s="32">
        <v>1</v>
      </c>
      <c r="X23" s="32"/>
      <c r="Y23" s="32"/>
      <c r="Z23" s="32"/>
    </row>
    <row r="24" spans="1:26" ht="15.75">
      <c r="A24" s="146"/>
      <c r="B24" s="66" t="s">
        <v>188</v>
      </c>
      <c r="C24" s="51" t="s">
        <v>214</v>
      </c>
      <c r="D24" s="50">
        <v>2</v>
      </c>
      <c r="E24" s="32">
        <v>2</v>
      </c>
      <c r="F24" s="32">
        <v>2</v>
      </c>
      <c r="G24" s="32">
        <v>2</v>
      </c>
      <c r="H24" s="32">
        <v>2</v>
      </c>
      <c r="I24" s="32">
        <v>2</v>
      </c>
      <c r="J24" s="32">
        <v>2</v>
      </c>
      <c r="K24" s="32">
        <v>2</v>
      </c>
      <c r="L24" s="32">
        <v>2</v>
      </c>
      <c r="M24" s="32">
        <v>2</v>
      </c>
      <c r="N24" s="74">
        <v>2</v>
      </c>
      <c r="O24" s="74">
        <v>2</v>
      </c>
      <c r="P24" s="32">
        <v>2</v>
      </c>
      <c r="Q24" s="32">
        <v>2</v>
      </c>
      <c r="R24" s="74">
        <v>2</v>
      </c>
      <c r="S24" s="74">
        <v>2</v>
      </c>
      <c r="T24" s="74">
        <v>2</v>
      </c>
      <c r="U24" s="74">
        <v>2</v>
      </c>
      <c r="V24" s="74">
        <v>2</v>
      </c>
      <c r="W24" s="32">
        <v>2</v>
      </c>
      <c r="X24" s="32"/>
      <c r="Y24" s="32"/>
      <c r="Z24" s="32"/>
    </row>
    <row r="25" spans="1:26" ht="28.5" customHeight="1">
      <c r="A25" s="145" t="s">
        <v>197</v>
      </c>
      <c r="B25" s="66" t="s">
        <v>189</v>
      </c>
      <c r="C25" s="51" t="s">
        <v>215</v>
      </c>
      <c r="D25" s="50">
        <v>2</v>
      </c>
      <c r="E25" s="32">
        <v>2</v>
      </c>
      <c r="F25" s="32">
        <v>2</v>
      </c>
      <c r="G25" s="32">
        <v>2</v>
      </c>
      <c r="H25" s="32">
        <v>1</v>
      </c>
      <c r="I25" s="32">
        <v>1</v>
      </c>
      <c r="J25" s="32">
        <v>1</v>
      </c>
      <c r="K25" s="32">
        <v>2</v>
      </c>
      <c r="L25" s="32">
        <v>2</v>
      </c>
      <c r="M25" s="32">
        <v>1</v>
      </c>
      <c r="N25" s="74">
        <v>2</v>
      </c>
      <c r="O25" s="74">
        <v>1</v>
      </c>
      <c r="P25" s="32">
        <v>1</v>
      </c>
      <c r="Q25" s="32">
        <v>1</v>
      </c>
      <c r="R25" s="74">
        <v>1</v>
      </c>
      <c r="S25" s="74">
        <v>2</v>
      </c>
      <c r="T25" s="74">
        <v>2</v>
      </c>
      <c r="U25" s="74">
        <v>2</v>
      </c>
      <c r="V25" s="74">
        <v>2</v>
      </c>
      <c r="W25" s="32">
        <v>1</v>
      </c>
      <c r="X25" s="32"/>
      <c r="Y25" s="32"/>
      <c r="Z25" s="32"/>
    </row>
    <row r="26" spans="1:26" ht="52.5" customHeight="1">
      <c r="A26" s="146"/>
      <c r="B26" s="66" t="s">
        <v>190</v>
      </c>
      <c r="C26" s="51">
        <v>13</v>
      </c>
      <c r="D26" s="50">
        <v>2</v>
      </c>
      <c r="E26" s="32">
        <v>2</v>
      </c>
      <c r="F26" s="32">
        <v>2</v>
      </c>
      <c r="G26" s="32">
        <v>1</v>
      </c>
      <c r="H26" s="32">
        <v>1</v>
      </c>
      <c r="I26" s="32">
        <v>1</v>
      </c>
      <c r="J26" s="32">
        <v>1</v>
      </c>
      <c r="K26" s="32">
        <v>2</v>
      </c>
      <c r="L26" s="32">
        <v>1</v>
      </c>
      <c r="M26" s="32">
        <v>1</v>
      </c>
      <c r="N26" s="74">
        <v>2</v>
      </c>
      <c r="O26" s="74">
        <v>1</v>
      </c>
      <c r="P26" s="32">
        <v>1</v>
      </c>
      <c r="Q26" s="32">
        <v>1</v>
      </c>
      <c r="R26" s="74">
        <v>1</v>
      </c>
      <c r="S26" s="74">
        <v>2</v>
      </c>
      <c r="T26" s="74">
        <v>1</v>
      </c>
      <c r="U26" s="74">
        <v>2</v>
      </c>
      <c r="V26" s="74">
        <v>2</v>
      </c>
      <c r="W26" s="32">
        <v>1</v>
      </c>
      <c r="X26" s="32"/>
      <c r="Y26" s="32"/>
      <c r="Z26" s="32"/>
    </row>
    <row r="27" spans="1:26" ht="25.5" customHeight="1">
      <c r="A27" s="42" t="s">
        <v>198</v>
      </c>
      <c r="B27" s="66" t="s">
        <v>191</v>
      </c>
      <c r="C27" s="51">
        <v>11</v>
      </c>
      <c r="D27" s="50">
        <v>3</v>
      </c>
      <c r="E27" s="32">
        <v>3</v>
      </c>
      <c r="F27" s="32">
        <v>3</v>
      </c>
      <c r="G27" s="32">
        <v>3</v>
      </c>
      <c r="H27" s="32">
        <v>2</v>
      </c>
      <c r="I27" s="32">
        <v>1</v>
      </c>
      <c r="J27" s="32">
        <v>1</v>
      </c>
      <c r="K27" s="32">
        <v>3</v>
      </c>
      <c r="L27" s="32">
        <v>3</v>
      </c>
      <c r="M27" s="32">
        <v>2</v>
      </c>
      <c r="N27" s="74">
        <v>3</v>
      </c>
      <c r="O27" s="74">
        <v>1</v>
      </c>
      <c r="P27" s="32">
        <v>1</v>
      </c>
      <c r="Q27" s="32">
        <v>1</v>
      </c>
      <c r="R27" s="74">
        <v>1</v>
      </c>
      <c r="S27" s="74">
        <v>3</v>
      </c>
      <c r="T27" s="74">
        <v>3</v>
      </c>
      <c r="U27" s="74">
        <v>3</v>
      </c>
      <c r="V27" s="74">
        <v>3</v>
      </c>
      <c r="W27" s="32">
        <v>2</v>
      </c>
      <c r="X27" s="32"/>
      <c r="Y27" s="32"/>
      <c r="Z27" s="32"/>
    </row>
    <row r="28" spans="1:26" ht="40.5" customHeight="1">
      <c r="A28" s="42" t="s">
        <v>199</v>
      </c>
      <c r="B28" s="66" t="s">
        <v>192</v>
      </c>
      <c r="C28" s="51">
        <v>10</v>
      </c>
      <c r="D28" s="50">
        <v>3</v>
      </c>
      <c r="E28" s="32">
        <v>2</v>
      </c>
      <c r="F28" s="32">
        <v>2</v>
      </c>
      <c r="G28" s="32">
        <v>1</v>
      </c>
      <c r="H28" s="32">
        <v>0</v>
      </c>
      <c r="I28" s="32">
        <v>0</v>
      </c>
      <c r="J28" s="32">
        <v>0</v>
      </c>
      <c r="K28" s="32"/>
      <c r="L28" s="32">
        <v>3</v>
      </c>
      <c r="M28" s="32">
        <v>2</v>
      </c>
      <c r="N28" s="74">
        <v>2</v>
      </c>
      <c r="O28" s="74">
        <v>3</v>
      </c>
      <c r="P28" s="32">
        <v>0</v>
      </c>
      <c r="Q28" s="32">
        <v>0</v>
      </c>
      <c r="R28" s="74">
        <v>2</v>
      </c>
      <c r="S28" s="74">
        <v>2</v>
      </c>
      <c r="T28" s="74">
        <v>3</v>
      </c>
      <c r="U28" s="74">
        <v>3</v>
      </c>
      <c r="V28" s="74">
        <v>3</v>
      </c>
      <c r="W28" s="32">
        <v>1</v>
      </c>
      <c r="X28" s="32"/>
      <c r="Y28" s="32"/>
      <c r="Z28" s="32"/>
    </row>
    <row r="29" spans="1:26" ht="14.25" customHeight="1">
      <c r="A29" s="42" t="s">
        <v>195</v>
      </c>
      <c r="B29" s="67" t="s">
        <v>193</v>
      </c>
      <c r="C29" s="51">
        <v>14</v>
      </c>
      <c r="D29" s="50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74"/>
      <c r="O29" s="74"/>
      <c r="P29" s="32"/>
      <c r="Q29" s="32"/>
      <c r="R29" s="74"/>
      <c r="S29" s="74"/>
      <c r="T29" s="74"/>
      <c r="U29" s="74"/>
      <c r="V29" s="74"/>
      <c r="W29" s="32"/>
      <c r="X29" s="32"/>
      <c r="Y29" s="32"/>
      <c r="Z29" s="32"/>
    </row>
    <row r="30" spans="1:26" ht="15">
      <c r="A30" s="147" t="s">
        <v>194</v>
      </c>
      <c r="B30" s="148"/>
      <c r="C30" s="52"/>
      <c r="D30" s="50">
        <v>14</v>
      </c>
      <c r="E30" s="55">
        <f>SUM(E23:E28)</f>
        <v>13</v>
      </c>
      <c r="F30" s="55">
        <f aca="true" t="shared" si="2" ref="F30:Z30">SUM(F23:F28)</f>
        <v>13</v>
      </c>
      <c r="G30" s="55">
        <f t="shared" si="2"/>
        <v>11</v>
      </c>
      <c r="H30" s="55">
        <f t="shared" si="2"/>
        <v>8</v>
      </c>
      <c r="I30" s="55">
        <f t="shared" si="2"/>
        <v>6</v>
      </c>
      <c r="J30" s="55">
        <f t="shared" si="2"/>
        <v>6</v>
      </c>
      <c r="K30" s="55">
        <f t="shared" si="2"/>
        <v>11</v>
      </c>
      <c r="L30" s="55">
        <f t="shared" si="2"/>
        <v>13</v>
      </c>
      <c r="M30" s="55">
        <f t="shared" si="2"/>
        <v>10</v>
      </c>
      <c r="N30" s="68">
        <f t="shared" si="2"/>
        <v>13</v>
      </c>
      <c r="O30" s="68">
        <f t="shared" si="2"/>
        <v>10</v>
      </c>
      <c r="P30" s="55">
        <f t="shared" si="2"/>
        <v>7</v>
      </c>
      <c r="Q30" s="55">
        <f t="shared" si="2"/>
        <v>7</v>
      </c>
      <c r="R30" s="68">
        <f t="shared" si="2"/>
        <v>8</v>
      </c>
      <c r="S30" s="68">
        <f t="shared" si="2"/>
        <v>13</v>
      </c>
      <c r="T30" s="68">
        <f t="shared" si="2"/>
        <v>13</v>
      </c>
      <c r="U30" s="68">
        <f t="shared" si="2"/>
        <v>14</v>
      </c>
      <c r="V30" s="68">
        <f t="shared" si="2"/>
        <v>14</v>
      </c>
      <c r="W30" s="55">
        <f t="shared" si="2"/>
        <v>8</v>
      </c>
      <c r="X30" s="80">
        <f t="shared" si="2"/>
        <v>0</v>
      </c>
      <c r="Y30" s="80">
        <f t="shared" si="2"/>
        <v>0</v>
      </c>
      <c r="Z30" s="80">
        <f t="shared" si="2"/>
        <v>0</v>
      </c>
    </row>
    <row r="31" spans="1:26" ht="15">
      <c r="A31" s="149" t="s">
        <v>186</v>
      </c>
      <c r="B31" s="150"/>
      <c r="C31" s="53"/>
      <c r="D31" s="50"/>
      <c r="E31" s="56">
        <f>E30/$D$30</f>
        <v>0.9285714285714286</v>
      </c>
      <c r="F31" s="56">
        <f aca="true" t="shared" si="3" ref="F31:Z31">F30/$D$30</f>
        <v>0.9285714285714286</v>
      </c>
      <c r="G31" s="56">
        <f t="shared" si="3"/>
        <v>0.7857142857142857</v>
      </c>
      <c r="H31" s="56">
        <f t="shared" si="3"/>
        <v>0.5714285714285714</v>
      </c>
      <c r="I31" s="56">
        <f t="shared" si="3"/>
        <v>0.42857142857142855</v>
      </c>
      <c r="J31" s="56">
        <f t="shared" si="3"/>
        <v>0.42857142857142855</v>
      </c>
      <c r="K31" s="56">
        <f t="shared" si="3"/>
        <v>0.7857142857142857</v>
      </c>
      <c r="L31" s="56">
        <f t="shared" si="3"/>
        <v>0.9285714285714286</v>
      </c>
      <c r="M31" s="56">
        <f t="shared" si="3"/>
        <v>0.7142857142857143</v>
      </c>
      <c r="N31" s="91">
        <f t="shared" si="3"/>
        <v>0.9285714285714286</v>
      </c>
      <c r="O31" s="91">
        <f t="shared" si="3"/>
        <v>0.7142857142857143</v>
      </c>
      <c r="P31" s="56">
        <f t="shared" si="3"/>
        <v>0.5</v>
      </c>
      <c r="Q31" s="56">
        <f t="shared" si="3"/>
        <v>0.5</v>
      </c>
      <c r="R31" s="91">
        <f t="shared" si="3"/>
        <v>0.5714285714285714</v>
      </c>
      <c r="S31" s="91">
        <f t="shared" si="3"/>
        <v>0.9285714285714286</v>
      </c>
      <c r="T31" s="91">
        <f t="shared" si="3"/>
        <v>0.9285714285714286</v>
      </c>
      <c r="U31" s="92">
        <f t="shared" si="3"/>
        <v>1</v>
      </c>
      <c r="V31" s="92">
        <f t="shared" si="3"/>
        <v>1</v>
      </c>
      <c r="W31" s="56">
        <f t="shared" si="3"/>
        <v>0.5714285714285714</v>
      </c>
      <c r="X31" s="81">
        <f t="shared" si="3"/>
        <v>0</v>
      </c>
      <c r="Y31" s="81">
        <f t="shared" si="3"/>
        <v>0</v>
      </c>
      <c r="Z31" s="81">
        <f t="shared" si="3"/>
        <v>0</v>
      </c>
    </row>
    <row r="32" spans="1:26" ht="16.5" customHeight="1">
      <c r="A32" s="36"/>
      <c r="B32" s="37" t="s">
        <v>40</v>
      </c>
      <c r="C32" s="43"/>
      <c r="D32" s="38"/>
      <c r="E32" s="32" t="str">
        <f>IF(E38&lt;50%,"н",IF(E38&lt;65%,"д-",IF(E38&lt;80%,"д",IF(E38&lt;95%,"д+","в"))))</f>
        <v>д+</v>
      </c>
      <c r="F32" s="32" t="str">
        <f aca="true" t="shared" si="4" ref="F32:Z32">IF(F38&lt;50%,"н",IF(F38&lt;65%,"д-",IF(F38&lt;80%,"д",IF(F38&lt;95%,"д+","в"))))</f>
        <v>д+</v>
      </c>
      <c r="G32" s="32" t="str">
        <f t="shared" si="4"/>
        <v>д</v>
      </c>
      <c r="H32" s="32" t="str">
        <f t="shared" si="4"/>
        <v>н</v>
      </c>
      <c r="I32" s="32" t="str">
        <f t="shared" si="4"/>
        <v>н</v>
      </c>
      <c r="J32" s="32" t="str">
        <f t="shared" si="4"/>
        <v>н</v>
      </c>
      <c r="K32" s="32" t="str">
        <f t="shared" si="4"/>
        <v>д+</v>
      </c>
      <c r="L32" s="32" t="str">
        <f t="shared" si="4"/>
        <v>д+</v>
      </c>
      <c r="M32" s="32" t="str">
        <f t="shared" si="4"/>
        <v>д</v>
      </c>
      <c r="N32" s="74" t="str">
        <f t="shared" si="4"/>
        <v>д+</v>
      </c>
      <c r="O32" s="74" t="str">
        <f t="shared" si="4"/>
        <v>н</v>
      </c>
      <c r="P32" s="32" t="str">
        <f t="shared" si="4"/>
        <v>д-</v>
      </c>
      <c r="Q32" s="32" t="str">
        <f t="shared" si="4"/>
        <v>д-</v>
      </c>
      <c r="R32" s="74" t="str">
        <f t="shared" si="4"/>
        <v>д-</v>
      </c>
      <c r="S32" s="74" t="str">
        <f t="shared" si="4"/>
        <v>д+</v>
      </c>
      <c r="T32" s="74" t="str">
        <f t="shared" si="4"/>
        <v>д+</v>
      </c>
      <c r="U32" s="74" t="str">
        <f t="shared" si="4"/>
        <v>д+</v>
      </c>
      <c r="V32" s="74" t="str">
        <f t="shared" si="4"/>
        <v>д+</v>
      </c>
      <c r="W32" s="32" t="str">
        <f t="shared" si="4"/>
        <v>д-</v>
      </c>
      <c r="X32" s="45" t="str">
        <f t="shared" si="4"/>
        <v>н</v>
      </c>
      <c r="Y32" s="45" t="str">
        <f t="shared" si="4"/>
        <v>н</v>
      </c>
      <c r="Z32" s="45" t="str">
        <f t="shared" si="4"/>
        <v>н</v>
      </c>
    </row>
    <row r="33" spans="1:26" ht="15.75">
      <c r="A33" s="36"/>
      <c r="B33" s="37" t="s">
        <v>41</v>
      </c>
      <c r="C33" s="43"/>
      <c r="D33" s="38"/>
      <c r="E33" s="32">
        <f>IF(E37&lt;18,2,IF(E37&lt;25,3,IF(E37&lt;32,4,5)))</f>
        <v>4</v>
      </c>
      <c r="F33" s="32">
        <f aca="true" t="shared" si="5" ref="F33:Z33">IF(F37&lt;18,2,IF(F37&lt;25,3,IF(F37&lt;32,4,5)))</f>
        <v>5</v>
      </c>
      <c r="G33" s="32">
        <f t="shared" si="5"/>
        <v>4</v>
      </c>
      <c r="H33" s="32">
        <f t="shared" si="5"/>
        <v>2</v>
      </c>
      <c r="I33" s="32">
        <f t="shared" si="5"/>
        <v>2</v>
      </c>
      <c r="J33" s="32">
        <f t="shared" si="5"/>
        <v>2</v>
      </c>
      <c r="K33" s="32">
        <f t="shared" si="5"/>
        <v>4</v>
      </c>
      <c r="L33" s="32">
        <f t="shared" si="5"/>
        <v>5</v>
      </c>
      <c r="M33" s="32">
        <f t="shared" si="5"/>
        <v>4</v>
      </c>
      <c r="N33" s="74">
        <f t="shared" si="5"/>
        <v>5</v>
      </c>
      <c r="O33" s="74">
        <f t="shared" si="5"/>
        <v>2</v>
      </c>
      <c r="P33" s="32">
        <f t="shared" si="5"/>
        <v>3</v>
      </c>
      <c r="Q33" s="32">
        <f t="shared" si="5"/>
        <v>3</v>
      </c>
      <c r="R33" s="74">
        <f t="shared" si="5"/>
        <v>3</v>
      </c>
      <c r="S33" s="74">
        <f t="shared" si="5"/>
        <v>5</v>
      </c>
      <c r="T33" s="74">
        <f t="shared" si="5"/>
        <v>5</v>
      </c>
      <c r="U33" s="74">
        <f t="shared" si="5"/>
        <v>5</v>
      </c>
      <c r="V33" s="74">
        <f t="shared" si="5"/>
        <v>5</v>
      </c>
      <c r="W33" s="32">
        <f t="shared" si="5"/>
        <v>3</v>
      </c>
      <c r="X33" s="45">
        <f t="shared" si="5"/>
        <v>2</v>
      </c>
      <c r="Y33" s="45">
        <f t="shared" si="5"/>
        <v>2</v>
      </c>
      <c r="Z33" s="45">
        <f t="shared" si="5"/>
        <v>2</v>
      </c>
    </row>
    <row r="34" spans="1:26" ht="69" customHeight="1">
      <c r="A34" s="36"/>
      <c r="B34" s="36"/>
      <c r="C34" s="36"/>
      <c r="D34" s="36"/>
      <c r="E34" s="159" t="s">
        <v>118</v>
      </c>
      <c r="F34" s="156" t="s">
        <v>119</v>
      </c>
      <c r="G34" s="156" t="s">
        <v>120</v>
      </c>
      <c r="H34" s="156" t="s">
        <v>121</v>
      </c>
      <c r="I34" s="179" t="s">
        <v>244</v>
      </c>
      <c r="J34" s="179" t="s">
        <v>246</v>
      </c>
      <c r="K34" s="156" t="s">
        <v>247</v>
      </c>
      <c r="L34" s="156" t="s">
        <v>122</v>
      </c>
      <c r="M34" s="156" t="s">
        <v>123</v>
      </c>
      <c r="N34" s="181" t="s">
        <v>124</v>
      </c>
      <c r="O34" s="181" t="s">
        <v>125</v>
      </c>
      <c r="P34" s="156" t="s">
        <v>126</v>
      </c>
      <c r="Q34" s="157" t="s">
        <v>127</v>
      </c>
      <c r="R34" s="151" t="s">
        <v>128</v>
      </c>
      <c r="S34" s="151" t="s">
        <v>129</v>
      </c>
      <c r="T34" s="151" t="s">
        <v>130</v>
      </c>
      <c r="U34" s="151" t="s">
        <v>131</v>
      </c>
      <c r="V34" s="151" t="s">
        <v>132</v>
      </c>
      <c r="W34" s="125" t="s">
        <v>133</v>
      </c>
      <c r="X34" s="125" t="s">
        <v>134</v>
      </c>
      <c r="Y34" s="125"/>
      <c r="Z34" s="125"/>
    </row>
    <row r="35" spans="1:26" ht="9.75" customHeight="1">
      <c r="A35" s="36"/>
      <c r="B35" s="36"/>
      <c r="C35" s="36"/>
      <c r="D35" s="36"/>
      <c r="E35" s="160"/>
      <c r="F35" s="156"/>
      <c r="G35" s="156"/>
      <c r="H35" s="156"/>
      <c r="I35" s="180"/>
      <c r="J35" s="180"/>
      <c r="K35" s="156"/>
      <c r="L35" s="156"/>
      <c r="M35" s="156"/>
      <c r="N35" s="181"/>
      <c r="O35" s="181"/>
      <c r="P35" s="156"/>
      <c r="Q35" s="158"/>
      <c r="R35" s="152"/>
      <c r="S35" s="152"/>
      <c r="T35" s="152"/>
      <c r="U35" s="152"/>
      <c r="V35" s="152"/>
      <c r="W35" s="126"/>
      <c r="X35" s="126"/>
      <c r="Y35" s="182"/>
      <c r="Z35" s="126"/>
    </row>
    <row r="36" spans="1:26" ht="15.75">
      <c r="A36" s="36"/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>
      <c r="A37" s="36"/>
      <c r="B37" s="40"/>
      <c r="C37" s="39"/>
      <c r="D37" s="39"/>
      <c r="E37" s="39">
        <f>E21+E30</f>
        <v>31</v>
      </c>
      <c r="F37" s="39">
        <f aca="true" t="shared" si="6" ref="F37:Z37">F21+F30</f>
        <v>32</v>
      </c>
      <c r="G37" s="39">
        <f t="shared" si="6"/>
        <v>27</v>
      </c>
      <c r="H37" s="39">
        <f t="shared" si="6"/>
        <v>16</v>
      </c>
      <c r="I37" s="39">
        <f t="shared" si="6"/>
        <v>12</v>
      </c>
      <c r="J37" s="39">
        <f t="shared" si="6"/>
        <v>17</v>
      </c>
      <c r="K37" s="39">
        <f t="shared" si="6"/>
        <v>31</v>
      </c>
      <c r="L37" s="39">
        <f t="shared" si="6"/>
        <v>32</v>
      </c>
      <c r="M37" s="39">
        <f t="shared" si="6"/>
        <v>27</v>
      </c>
      <c r="N37" s="39">
        <f t="shared" si="6"/>
        <v>33</v>
      </c>
      <c r="O37" s="39">
        <f t="shared" si="6"/>
        <v>17</v>
      </c>
      <c r="P37" s="39">
        <f t="shared" si="6"/>
        <v>20</v>
      </c>
      <c r="Q37" s="39">
        <f t="shared" si="6"/>
        <v>23</v>
      </c>
      <c r="R37" s="39">
        <f t="shared" si="6"/>
        <v>22</v>
      </c>
      <c r="S37" s="39">
        <f t="shared" si="6"/>
        <v>33</v>
      </c>
      <c r="T37" s="39">
        <f t="shared" si="6"/>
        <v>33</v>
      </c>
      <c r="U37" s="39">
        <f t="shared" si="6"/>
        <v>34</v>
      </c>
      <c r="V37" s="39">
        <f t="shared" si="6"/>
        <v>34</v>
      </c>
      <c r="W37" s="39">
        <f t="shared" si="6"/>
        <v>22</v>
      </c>
      <c r="X37" s="39">
        <f t="shared" si="6"/>
        <v>0</v>
      </c>
      <c r="Y37" s="39">
        <f t="shared" si="6"/>
        <v>0</v>
      </c>
      <c r="Z37" s="39">
        <f t="shared" si="6"/>
        <v>0</v>
      </c>
    </row>
    <row r="38" spans="2:26" ht="15.75">
      <c r="B38" s="40" t="s">
        <v>250</v>
      </c>
      <c r="C38" s="40">
        <v>19</v>
      </c>
      <c r="D38" s="40" t="s">
        <v>249</v>
      </c>
      <c r="E38" s="9">
        <f>E37/36</f>
        <v>0.8611111111111112</v>
      </c>
      <c r="F38" s="9">
        <f aca="true" t="shared" si="7" ref="F38:Z38">F37/36</f>
        <v>0.8888888888888888</v>
      </c>
      <c r="G38" s="9">
        <f t="shared" si="7"/>
        <v>0.75</v>
      </c>
      <c r="H38" s="9">
        <f t="shared" si="7"/>
        <v>0.4444444444444444</v>
      </c>
      <c r="I38" s="9">
        <f t="shared" si="7"/>
        <v>0.3333333333333333</v>
      </c>
      <c r="J38" s="9">
        <f t="shared" si="7"/>
        <v>0.4722222222222222</v>
      </c>
      <c r="K38" s="9">
        <f t="shared" si="7"/>
        <v>0.8611111111111112</v>
      </c>
      <c r="L38" s="9">
        <f t="shared" si="7"/>
        <v>0.8888888888888888</v>
      </c>
      <c r="M38" s="9">
        <f t="shared" si="7"/>
        <v>0.75</v>
      </c>
      <c r="N38" s="9">
        <f t="shared" si="7"/>
        <v>0.9166666666666666</v>
      </c>
      <c r="O38" s="9">
        <f t="shared" si="7"/>
        <v>0.4722222222222222</v>
      </c>
      <c r="P38" s="9">
        <f t="shared" si="7"/>
        <v>0.5555555555555556</v>
      </c>
      <c r="Q38" s="9">
        <f t="shared" si="7"/>
        <v>0.6388888888888888</v>
      </c>
      <c r="R38" s="9">
        <f t="shared" si="7"/>
        <v>0.6111111111111112</v>
      </c>
      <c r="S38" s="9">
        <f t="shared" si="7"/>
        <v>0.9166666666666666</v>
      </c>
      <c r="T38" s="9">
        <f t="shared" si="7"/>
        <v>0.9166666666666666</v>
      </c>
      <c r="U38" s="9">
        <f t="shared" si="7"/>
        <v>0.9444444444444444</v>
      </c>
      <c r="V38" s="9">
        <f t="shared" si="7"/>
        <v>0.9444444444444444</v>
      </c>
      <c r="W38" s="9">
        <f t="shared" si="7"/>
        <v>0.6111111111111112</v>
      </c>
      <c r="X38" s="9">
        <f t="shared" si="7"/>
        <v>0</v>
      </c>
      <c r="Y38" s="9">
        <f t="shared" si="7"/>
        <v>0</v>
      </c>
      <c r="Z38" s="9">
        <f t="shared" si="7"/>
        <v>0</v>
      </c>
    </row>
    <row r="39" spans="2:26" ht="15">
      <c r="B39" s="10" t="s">
        <v>248</v>
      </c>
      <c r="C39" s="105">
        <f>SUM(E38:Z38)/C38</f>
        <v>0.7251461988304093</v>
      </c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3:26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2" spans="4:25" ht="93.75" customHeight="1">
      <c r="D42" s="159" t="s">
        <v>118</v>
      </c>
      <c r="E42" s="156" t="s">
        <v>119</v>
      </c>
      <c r="F42" s="156" t="s">
        <v>120</v>
      </c>
      <c r="G42" s="156" t="s">
        <v>121</v>
      </c>
      <c r="H42" s="179" t="s">
        <v>244</v>
      </c>
      <c r="I42" s="179" t="s">
        <v>246</v>
      </c>
      <c r="J42" s="156" t="s">
        <v>247</v>
      </c>
      <c r="K42" s="156" t="s">
        <v>122</v>
      </c>
      <c r="L42" s="156" t="s">
        <v>123</v>
      </c>
      <c r="M42" s="156" t="s">
        <v>124</v>
      </c>
      <c r="N42" s="156" t="s">
        <v>125</v>
      </c>
      <c r="O42" s="156" t="s">
        <v>126</v>
      </c>
      <c r="P42" s="157" t="s">
        <v>127</v>
      </c>
      <c r="Q42" s="125" t="s">
        <v>128</v>
      </c>
      <c r="R42" s="125" t="s">
        <v>129</v>
      </c>
      <c r="S42" s="125" t="s">
        <v>130</v>
      </c>
      <c r="T42" s="125" t="s">
        <v>131</v>
      </c>
      <c r="U42" s="125" t="s">
        <v>132</v>
      </c>
      <c r="V42" s="125" t="s">
        <v>133</v>
      </c>
      <c r="W42" s="125" t="s">
        <v>134</v>
      </c>
      <c r="X42" s="183"/>
      <c r="Y42" s="183"/>
    </row>
    <row r="43" spans="4:25" ht="15.75" thickBot="1">
      <c r="D43" s="160"/>
      <c r="E43" s="156"/>
      <c r="F43" s="156"/>
      <c r="G43" s="156"/>
      <c r="H43" s="180"/>
      <c r="I43" s="180"/>
      <c r="J43" s="156"/>
      <c r="K43" s="156"/>
      <c r="L43" s="156"/>
      <c r="M43" s="156"/>
      <c r="N43" s="156"/>
      <c r="O43" s="156"/>
      <c r="P43" s="158"/>
      <c r="Q43" s="126"/>
      <c r="R43" s="126"/>
      <c r="S43" s="126"/>
      <c r="T43" s="126"/>
      <c r="U43" s="126"/>
      <c r="V43" s="126"/>
      <c r="W43" s="126"/>
      <c r="X43" s="157"/>
      <c r="Y43" s="157"/>
    </row>
    <row r="44" spans="2:25" ht="15">
      <c r="B44" s="153" t="s">
        <v>218</v>
      </c>
      <c r="C44" s="57" t="s">
        <v>10</v>
      </c>
      <c r="D44" s="76">
        <f>(E8+E9+E10+E11+E12+E13+E14+E25+E26)/13</f>
        <v>0.9230769230769231</v>
      </c>
      <c r="E44" s="76">
        <f aca="true" t="shared" si="8" ref="E44:Y44">(F8+F9+F10+F11+F12+F13+F14+F25+F26)/13</f>
        <v>1</v>
      </c>
      <c r="F44" s="76">
        <f t="shared" si="8"/>
        <v>0.8461538461538461</v>
      </c>
      <c r="G44" s="76">
        <f t="shared" si="8"/>
        <v>0.46153846153846156</v>
      </c>
      <c r="H44" s="76">
        <f t="shared" si="8"/>
        <v>0.38461538461538464</v>
      </c>
      <c r="I44" s="76">
        <f t="shared" si="8"/>
        <v>0.46153846153846156</v>
      </c>
      <c r="J44" s="76">
        <f t="shared" si="8"/>
        <v>1</v>
      </c>
      <c r="K44" s="76">
        <f t="shared" si="8"/>
        <v>0.9230769230769231</v>
      </c>
      <c r="L44" s="76">
        <f t="shared" si="8"/>
        <v>0.6923076923076923</v>
      </c>
      <c r="M44" s="76">
        <f t="shared" si="8"/>
        <v>1</v>
      </c>
      <c r="N44" s="76">
        <f t="shared" si="8"/>
        <v>0.38461538461538464</v>
      </c>
      <c r="O44" s="76">
        <f t="shared" si="8"/>
        <v>0.6153846153846154</v>
      </c>
      <c r="P44" s="76">
        <f t="shared" si="8"/>
        <v>0.6923076923076923</v>
      </c>
      <c r="Q44" s="76">
        <f t="shared" si="8"/>
        <v>0.5384615384615384</v>
      </c>
      <c r="R44" s="76">
        <f t="shared" si="8"/>
        <v>1</v>
      </c>
      <c r="S44" s="76">
        <f t="shared" si="8"/>
        <v>0.9230769230769231</v>
      </c>
      <c r="T44" s="76">
        <f t="shared" si="8"/>
        <v>1</v>
      </c>
      <c r="U44" s="76">
        <f t="shared" si="8"/>
        <v>1</v>
      </c>
      <c r="V44" s="76">
        <f t="shared" si="8"/>
        <v>0.6153846153846154</v>
      </c>
      <c r="W44" s="85">
        <f t="shared" si="8"/>
        <v>0</v>
      </c>
      <c r="X44" s="85">
        <f t="shared" si="8"/>
        <v>0</v>
      </c>
      <c r="Y44" s="85">
        <f t="shared" si="8"/>
        <v>0</v>
      </c>
    </row>
    <row r="45" spans="2:25" ht="15">
      <c r="B45" s="154"/>
      <c r="C45" s="21" t="s">
        <v>222</v>
      </c>
      <c r="D45" s="59" t="str">
        <f>IF(D44&lt;50%,"н",IF(D44&lt;65%,"д-",IF(D44&lt;80%,"д",IF(D44&lt;95%,"д+","в"))))</f>
        <v>д+</v>
      </c>
      <c r="E45" s="59" t="str">
        <f aca="true" t="shared" si="9" ref="E45:Y45">IF(E44&lt;50%,"н",IF(E44&lt;65%,"д-",IF(E44&lt;80%,"д",IF(E44&lt;95%,"д+","в"))))</f>
        <v>в</v>
      </c>
      <c r="F45" s="59" t="str">
        <f t="shared" si="9"/>
        <v>д+</v>
      </c>
      <c r="G45" s="59" t="str">
        <f t="shared" si="9"/>
        <v>н</v>
      </c>
      <c r="H45" s="59" t="str">
        <f t="shared" si="9"/>
        <v>н</v>
      </c>
      <c r="I45" s="59" t="str">
        <f t="shared" si="9"/>
        <v>н</v>
      </c>
      <c r="J45" s="59" t="str">
        <f t="shared" si="9"/>
        <v>в</v>
      </c>
      <c r="K45" s="59" t="str">
        <f t="shared" si="9"/>
        <v>д+</v>
      </c>
      <c r="L45" s="59" t="str">
        <f t="shared" si="9"/>
        <v>д</v>
      </c>
      <c r="M45" s="59" t="str">
        <f t="shared" si="9"/>
        <v>в</v>
      </c>
      <c r="N45" s="59" t="str">
        <f t="shared" si="9"/>
        <v>н</v>
      </c>
      <c r="O45" s="59" t="str">
        <f t="shared" si="9"/>
        <v>д-</v>
      </c>
      <c r="P45" s="59" t="str">
        <f t="shared" si="9"/>
        <v>д</v>
      </c>
      <c r="Q45" s="59" t="str">
        <f t="shared" si="9"/>
        <v>д-</v>
      </c>
      <c r="R45" s="59" t="str">
        <f t="shared" si="9"/>
        <v>в</v>
      </c>
      <c r="S45" s="59" t="str">
        <f t="shared" si="9"/>
        <v>д+</v>
      </c>
      <c r="T45" s="59" t="str">
        <f t="shared" si="9"/>
        <v>в</v>
      </c>
      <c r="U45" s="59" t="str">
        <f t="shared" si="9"/>
        <v>в</v>
      </c>
      <c r="V45" s="59" t="str">
        <f t="shared" si="9"/>
        <v>д-</v>
      </c>
      <c r="W45" s="83" t="str">
        <f t="shared" si="9"/>
        <v>н</v>
      </c>
      <c r="X45" s="83" t="str">
        <f t="shared" si="9"/>
        <v>н</v>
      </c>
      <c r="Y45" s="83" t="str">
        <f t="shared" si="9"/>
        <v>н</v>
      </c>
    </row>
    <row r="46" spans="2:25" ht="15.75" thickBot="1">
      <c r="B46" s="155"/>
      <c r="C46" s="58" t="s">
        <v>223</v>
      </c>
      <c r="D46" s="60" t="str">
        <f>IF(D44&lt;50%,"2",IF(D44&lt;65%,"3",IF(D44&lt;85%,"4","5")))</f>
        <v>5</v>
      </c>
      <c r="E46" s="60" t="str">
        <f aca="true" t="shared" si="10" ref="E46:Y46">IF(E44&lt;50%,"2",IF(E44&lt;65%,"3",IF(E44&lt;85%,"4","5")))</f>
        <v>5</v>
      </c>
      <c r="F46" s="60" t="str">
        <f t="shared" si="10"/>
        <v>4</v>
      </c>
      <c r="G46" s="60" t="str">
        <f t="shared" si="10"/>
        <v>2</v>
      </c>
      <c r="H46" s="60" t="str">
        <f t="shared" si="10"/>
        <v>2</v>
      </c>
      <c r="I46" s="60" t="str">
        <f t="shared" si="10"/>
        <v>2</v>
      </c>
      <c r="J46" s="60" t="str">
        <f t="shared" si="10"/>
        <v>5</v>
      </c>
      <c r="K46" s="60" t="str">
        <f t="shared" si="10"/>
        <v>5</v>
      </c>
      <c r="L46" s="60" t="str">
        <f t="shared" si="10"/>
        <v>4</v>
      </c>
      <c r="M46" s="60" t="str">
        <f t="shared" si="10"/>
        <v>5</v>
      </c>
      <c r="N46" s="60" t="str">
        <f t="shared" si="10"/>
        <v>2</v>
      </c>
      <c r="O46" s="60" t="str">
        <f t="shared" si="10"/>
        <v>3</v>
      </c>
      <c r="P46" s="60" t="str">
        <f t="shared" si="10"/>
        <v>4</v>
      </c>
      <c r="Q46" s="60" t="str">
        <f t="shared" si="10"/>
        <v>3</v>
      </c>
      <c r="R46" s="60" t="str">
        <f t="shared" si="10"/>
        <v>5</v>
      </c>
      <c r="S46" s="60" t="str">
        <f t="shared" si="10"/>
        <v>5</v>
      </c>
      <c r="T46" s="60" t="str">
        <f t="shared" si="10"/>
        <v>5</v>
      </c>
      <c r="U46" s="60" t="str">
        <f t="shared" si="10"/>
        <v>5</v>
      </c>
      <c r="V46" s="60" t="str">
        <f t="shared" si="10"/>
        <v>3</v>
      </c>
      <c r="W46" s="84" t="str">
        <f t="shared" si="10"/>
        <v>2</v>
      </c>
      <c r="X46" s="84" t="str">
        <f t="shared" si="10"/>
        <v>2</v>
      </c>
      <c r="Y46" s="84" t="str">
        <f t="shared" si="10"/>
        <v>2</v>
      </c>
    </row>
    <row r="47" spans="2:25" ht="15">
      <c r="B47" s="153" t="s">
        <v>219</v>
      </c>
      <c r="C47" s="57" t="s">
        <v>10</v>
      </c>
      <c r="D47" s="76">
        <f>(E24+E23+E7+E6+E5)/7</f>
        <v>1</v>
      </c>
      <c r="E47" s="76">
        <f aca="true" t="shared" si="11" ref="E47:Y47">(F24+F23+F7+F6+F5)/7</f>
        <v>1</v>
      </c>
      <c r="F47" s="76">
        <f t="shared" si="11"/>
        <v>1</v>
      </c>
      <c r="G47" s="76">
        <f t="shared" si="11"/>
        <v>0.7142857142857143</v>
      </c>
      <c r="H47" s="76">
        <f t="shared" si="11"/>
        <v>0.5714285714285714</v>
      </c>
      <c r="I47" s="76">
        <f t="shared" si="11"/>
        <v>0.8571428571428571</v>
      </c>
      <c r="J47" s="76">
        <f t="shared" si="11"/>
        <v>1</v>
      </c>
      <c r="K47" s="76">
        <f t="shared" si="11"/>
        <v>1</v>
      </c>
      <c r="L47" s="76">
        <f t="shared" si="11"/>
        <v>1</v>
      </c>
      <c r="M47" s="76">
        <f t="shared" si="11"/>
        <v>1</v>
      </c>
      <c r="N47" s="76">
        <f t="shared" si="11"/>
        <v>0.7142857142857143</v>
      </c>
      <c r="O47" s="76">
        <f t="shared" si="11"/>
        <v>1</v>
      </c>
      <c r="P47" s="76">
        <f t="shared" si="11"/>
        <v>1</v>
      </c>
      <c r="Q47" s="76">
        <f t="shared" si="11"/>
        <v>0.8571428571428571</v>
      </c>
      <c r="R47" s="76">
        <f t="shared" si="11"/>
        <v>1</v>
      </c>
      <c r="S47" s="76">
        <f t="shared" si="11"/>
        <v>1</v>
      </c>
      <c r="T47" s="76">
        <f t="shared" si="11"/>
        <v>1</v>
      </c>
      <c r="U47" s="76">
        <f t="shared" si="11"/>
        <v>1</v>
      </c>
      <c r="V47" s="76">
        <f t="shared" si="11"/>
        <v>0.8571428571428571</v>
      </c>
      <c r="W47" s="85">
        <f t="shared" si="11"/>
        <v>0</v>
      </c>
      <c r="X47" s="85">
        <f t="shared" si="11"/>
        <v>0</v>
      </c>
      <c r="Y47" s="85">
        <f t="shared" si="11"/>
        <v>0</v>
      </c>
    </row>
    <row r="48" spans="2:25" ht="15">
      <c r="B48" s="154"/>
      <c r="C48" s="21" t="s">
        <v>222</v>
      </c>
      <c r="D48" s="59" t="str">
        <f>IF(D47&lt;50%,"н",IF(D47&lt;65%,"д-",IF(D47&lt;80%,"д",IF(D47&lt;95%,"д+","в"))))</f>
        <v>в</v>
      </c>
      <c r="E48" s="59" t="str">
        <f aca="true" t="shared" si="12" ref="E48:Y48">IF(E47&lt;50%,"н",IF(E47&lt;65%,"д-",IF(E47&lt;80%,"д",IF(E47&lt;95%,"д+","в"))))</f>
        <v>в</v>
      </c>
      <c r="F48" s="59" t="str">
        <f t="shared" si="12"/>
        <v>в</v>
      </c>
      <c r="G48" s="59" t="str">
        <f t="shared" si="12"/>
        <v>д</v>
      </c>
      <c r="H48" s="59" t="str">
        <f t="shared" si="12"/>
        <v>д-</v>
      </c>
      <c r="I48" s="59" t="str">
        <f t="shared" si="12"/>
        <v>д+</v>
      </c>
      <c r="J48" s="59" t="str">
        <f t="shared" si="12"/>
        <v>в</v>
      </c>
      <c r="K48" s="59" t="str">
        <f t="shared" si="12"/>
        <v>в</v>
      </c>
      <c r="L48" s="59" t="str">
        <f t="shared" si="12"/>
        <v>в</v>
      </c>
      <c r="M48" s="59" t="str">
        <f t="shared" si="12"/>
        <v>в</v>
      </c>
      <c r="N48" s="59" t="str">
        <f t="shared" si="12"/>
        <v>д</v>
      </c>
      <c r="O48" s="59" t="str">
        <f t="shared" si="12"/>
        <v>в</v>
      </c>
      <c r="P48" s="59" t="str">
        <f t="shared" si="12"/>
        <v>в</v>
      </c>
      <c r="Q48" s="59" t="str">
        <f t="shared" si="12"/>
        <v>д+</v>
      </c>
      <c r="R48" s="59" t="str">
        <f t="shared" si="12"/>
        <v>в</v>
      </c>
      <c r="S48" s="59" t="str">
        <f t="shared" si="12"/>
        <v>в</v>
      </c>
      <c r="T48" s="59" t="str">
        <f t="shared" si="12"/>
        <v>в</v>
      </c>
      <c r="U48" s="59" t="str">
        <f t="shared" si="12"/>
        <v>в</v>
      </c>
      <c r="V48" s="59" t="str">
        <f t="shared" si="12"/>
        <v>д+</v>
      </c>
      <c r="W48" s="83" t="str">
        <f t="shared" si="12"/>
        <v>н</v>
      </c>
      <c r="X48" s="83" t="str">
        <f t="shared" si="12"/>
        <v>н</v>
      </c>
      <c r="Y48" s="83" t="str">
        <f t="shared" si="12"/>
        <v>н</v>
      </c>
    </row>
    <row r="49" spans="2:25" ht="15.75" thickBot="1">
      <c r="B49" s="155"/>
      <c r="C49" s="58" t="s">
        <v>223</v>
      </c>
      <c r="D49" s="60" t="str">
        <f>IF(D47&lt;50%,"2",IF(D47&lt;65%,"3",IF(D47&lt;85%,"4","5")))</f>
        <v>5</v>
      </c>
      <c r="E49" s="60" t="str">
        <f aca="true" t="shared" si="13" ref="E49:Y49">IF(E47&lt;50%,"2",IF(E47&lt;65%,"3",IF(E47&lt;85%,"4","5")))</f>
        <v>5</v>
      </c>
      <c r="F49" s="60" t="str">
        <f t="shared" si="13"/>
        <v>5</v>
      </c>
      <c r="G49" s="60" t="str">
        <f t="shared" si="13"/>
        <v>4</v>
      </c>
      <c r="H49" s="60" t="str">
        <f t="shared" si="13"/>
        <v>3</v>
      </c>
      <c r="I49" s="60" t="str">
        <f t="shared" si="13"/>
        <v>5</v>
      </c>
      <c r="J49" s="60" t="str">
        <f t="shared" si="13"/>
        <v>5</v>
      </c>
      <c r="K49" s="60" t="str">
        <f t="shared" si="13"/>
        <v>5</v>
      </c>
      <c r="L49" s="60" t="str">
        <f t="shared" si="13"/>
        <v>5</v>
      </c>
      <c r="M49" s="60" t="str">
        <f t="shared" si="13"/>
        <v>5</v>
      </c>
      <c r="N49" s="60" t="str">
        <f t="shared" si="13"/>
        <v>4</v>
      </c>
      <c r="O49" s="60" t="str">
        <f t="shared" si="13"/>
        <v>5</v>
      </c>
      <c r="P49" s="60" t="str">
        <f t="shared" si="13"/>
        <v>5</v>
      </c>
      <c r="Q49" s="60" t="str">
        <f t="shared" si="13"/>
        <v>5</v>
      </c>
      <c r="R49" s="60" t="str">
        <f t="shared" si="13"/>
        <v>5</v>
      </c>
      <c r="S49" s="60" t="str">
        <f t="shared" si="13"/>
        <v>5</v>
      </c>
      <c r="T49" s="60" t="str">
        <f t="shared" si="13"/>
        <v>5</v>
      </c>
      <c r="U49" s="60" t="str">
        <f t="shared" si="13"/>
        <v>5</v>
      </c>
      <c r="V49" s="60" t="str">
        <f t="shared" si="13"/>
        <v>5</v>
      </c>
      <c r="W49" s="84" t="str">
        <f t="shared" si="13"/>
        <v>2</v>
      </c>
      <c r="X49" s="84" t="str">
        <f t="shared" si="13"/>
        <v>2</v>
      </c>
      <c r="Y49" s="84" t="str">
        <f t="shared" si="13"/>
        <v>2</v>
      </c>
    </row>
    <row r="50" spans="2:25" ht="15">
      <c r="B50" s="153" t="s">
        <v>220</v>
      </c>
      <c r="C50" s="57" t="s">
        <v>10</v>
      </c>
      <c r="D50" s="76">
        <f>(E27+E19+E18+E17+E16+E15)/10</f>
        <v>0.8</v>
      </c>
      <c r="E50" s="76">
        <f aca="true" t="shared" si="14" ref="E50:Y50">(F27+F19+F18+F17+F16+F15)/10</f>
        <v>0.8</v>
      </c>
      <c r="F50" s="76">
        <f t="shared" si="14"/>
        <v>0.7</v>
      </c>
      <c r="G50" s="76">
        <f t="shared" si="14"/>
        <v>0.5</v>
      </c>
      <c r="H50" s="76">
        <f t="shared" si="14"/>
        <v>0.3</v>
      </c>
      <c r="I50" s="76">
        <f t="shared" si="14"/>
        <v>0.5</v>
      </c>
      <c r="J50" s="76">
        <f t="shared" si="14"/>
        <v>0.8</v>
      </c>
      <c r="K50" s="76">
        <f t="shared" si="14"/>
        <v>0.8</v>
      </c>
      <c r="L50" s="76">
        <f t="shared" si="14"/>
        <v>0.7</v>
      </c>
      <c r="M50" s="76">
        <f t="shared" si="14"/>
        <v>0.8</v>
      </c>
      <c r="N50" s="76">
        <f t="shared" si="14"/>
        <v>0.4</v>
      </c>
      <c r="O50" s="76">
        <f t="shared" si="14"/>
        <v>0.5</v>
      </c>
      <c r="P50" s="76">
        <f t="shared" si="14"/>
        <v>0.5</v>
      </c>
      <c r="Q50" s="76">
        <f t="shared" si="14"/>
        <v>0.5</v>
      </c>
      <c r="R50" s="76">
        <f t="shared" si="14"/>
        <v>0.8</v>
      </c>
      <c r="S50" s="76">
        <f t="shared" si="14"/>
        <v>0.8</v>
      </c>
      <c r="T50" s="76">
        <f t="shared" si="14"/>
        <v>0.8</v>
      </c>
      <c r="U50" s="76">
        <f t="shared" si="14"/>
        <v>0.8</v>
      </c>
      <c r="V50" s="76">
        <f t="shared" si="14"/>
        <v>0.6</v>
      </c>
      <c r="W50" s="85">
        <f t="shared" si="14"/>
        <v>0</v>
      </c>
      <c r="X50" s="85">
        <f t="shared" si="14"/>
        <v>0</v>
      </c>
      <c r="Y50" s="85">
        <f t="shared" si="14"/>
        <v>0</v>
      </c>
    </row>
    <row r="51" spans="2:25" ht="15">
      <c r="B51" s="154"/>
      <c r="C51" s="21" t="s">
        <v>222</v>
      </c>
      <c r="D51" s="59" t="str">
        <f>IF(D50&lt;50%,"н",IF(D50&lt;65%,"д-",IF(D50&lt;80%,"д",IF(D50&lt;95%,"д+","в"))))</f>
        <v>д+</v>
      </c>
      <c r="E51" s="59" t="str">
        <f aca="true" t="shared" si="15" ref="E51:Y51">IF(E50&lt;50%,"н",IF(E50&lt;65%,"д-",IF(E50&lt;80%,"д",IF(E50&lt;95%,"д+","в"))))</f>
        <v>д+</v>
      </c>
      <c r="F51" s="59" t="str">
        <f t="shared" si="15"/>
        <v>д</v>
      </c>
      <c r="G51" s="59" t="str">
        <f t="shared" si="15"/>
        <v>д-</v>
      </c>
      <c r="H51" s="59" t="str">
        <f t="shared" si="15"/>
        <v>н</v>
      </c>
      <c r="I51" s="59" t="str">
        <f t="shared" si="15"/>
        <v>д-</v>
      </c>
      <c r="J51" s="59" t="str">
        <f t="shared" si="15"/>
        <v>д+</v>
      </c>
      <c r="K51" s="59" t="str">
        <f t="shared" si="15"/>
        <v>д+</v>
      </c>
      <c r="L51" s="59" t="str">
        <f t="shared" si="15"/>
        <v>д</v>
      </c>
      <c r="M51" s="59" t="str">
        <f t="shared" si="15"/>
        <v>д+</v>
      </c>
      <c r="N51" s="59" t="str">
        <f t="shared" si="15"/>
        <v>н</v>
      </c>
      <c r="O51" s="59" t="str">
        <f t="shared" si="15"/>
        <v>д-</v>
      </c>
      <c r="P51" s="59" t="str">
        <f t="shared" si="15"/>
        <v>д-</v>
      </c>
      <c r="Q51" s="59" t="str">
        <f t="shared" si="15"/>
        <v>д-</v>
      </c>
      <c r="R51" s="59" t="str">
        <f t="shared" si="15"/>
        <v>д+</v>
      </c>
      <c r="S51" s="59" t="str">
        <f t="shared" si="15"/>
        <v>д+</v>
      </c>
      <c r="T51" s="59" t="str">
        <f t="shared" si="15"/>
        <v>д+</v>
      </c>
      <c r="U51" s="59" t="str">
        <f t="shared" si="15"/>
        <v>д+</v>
      </c>
      <c r="V51" s="59" t="str">
        <f t="shared" si="15"/>
        <v>д-</v>
      </c>
      <c r="W51" s="83" t="str">
        <f t="shared" si="15"/>
        <v>н</v>
      </c>
      <c r="X51" s="83" t="str">
        <f t="shared" si="15"/>
        <v>н</v>
      </c>
      <c r="Y51" s="83" t="str">
        <f t="shared" si="15"/>
        <v>н</v>
      </c>
    </row>
    <row r="52" spans="2:25" ht="15.75" thickBot="1">
      <c r="B52" s="155"/>
      <c r="C52" s="58" t="s">
        <v>223</v>
      </c>
      <c r="D52" s="60" t="str">
        <f>IF(D50&lt;50%,"2",IF(D50&lt;65%,"3",IF(D50&lt;85%,"4","5")))</f>
        <v>4</v>
      </c>
      <c r="E52" s="60" t="str">
        <f aca="true" t="shared" si="16" ref="E52:Y52">IF(E50&lt;50%,"2",IF(E50&lt;65%,"3",IF(E50&lt;85%,"4","5")))</f>
        <v>4</v>
      </c>
      <c r="F52" s="60" t="str">
        <f t="shared" si="16"/>
        <v>4</v>
      </c>
      <c r="G52" s="60" t="str">
        <f t="shared" si="16"/>
        <v>3</v>
      </c>
      <c r="H52" s="60" t="str">
        <f t="shared" si="16"/>
        <v>2</v>
      </c>
      <c r="I52" s="60" t="str">
        <f t="shared" si="16"/>
        <v>3</v>
      </c>
      <c r="J52" s="60" t="str">
        <f t="shared" si="16"/>
        <v>4</v>
      </c>
      <c r="K52" s="60" t="str">
        <f t="shared" si="16"/>
        <v>4</v>
      </c>
      <c r="L52" s="60" t="str">
        <f t="shared" si="16"/>
        <v>4</v>
      </c>
      <c r="M52" s="60" t="str">
        <f t="shared" si="16"/>
        <v>4</v>
      </c>
      <c r="N52" s="60" t="str">
        <f t="shared" si="16"/>
        <v>2</v>
      </c>
      <c r="O52" s="60" t="str">
        <f t="shared" si="16"/>
        <v>3</v>
      </c>
      <c r="P52" s="60" t="str">
        <f t="shared" si="16"/>
        <v>3</v>
      </c>
      <c r="Q52" s="60" t="str">
        <f t="shared" si="16"/>
        <v>3</v>
      </c>
      <c r="R52" s="60" t="str">
        <f t="shared" si="16"/>
        <v>4</v>
      </c>
      <c r="S52" s="60" t="str">
        <f t="shared" si="16"/>
        <v>4</v>
      </c>
      <c r="T52" s="60" t="str">
        <f t="shared" si="16"/>
        <v>4</v>
      </c>
      <c r="U52" s="60" t="str">
        <f t="shared" si="16"/>
        <v>4</v>
      </c>
      <c r="V52" s="60" t="str">
        <f t="shared" si="16"/>
        <v>3</v>
      </c>
      <c r="W52" s="84" t="str">
        <f t="shared" si="16"/>
        <v>2</v>
      </c>
      <c r="X52" s="84" t="str">
        <f t="shared" si="16"/>
        <v>2</v>
      </c>
      <c r="Y52" s="84" t="str">
        <f t="shared" si="16"/>
        <v>2</v>
      </c>
    </row>
    <row r="53" spans="2:25" ht="15">
      <c r="B53" s="153" t="s">
        <v>221</v>
      </c>
      <c r="C53" s="57" t="s">
        <v>10</v>
      </c>
      <c r="D53" s="76">
        <f>(E28+E20)/6</f>
        <v>0.6666666666666666</v>
      </c>
      <c r="E53" s="76">
        <f aca="true" t="shared" si="17" ref="E53:Y53">(F28+F20)/6</f>
        <v>0.6666666666666666</v>
      </c>
      <c r="F53" s="76">
        <f t="shared" si="17"/>
        <v>0.3333333333333333</v>
      </c>
      <c r="G53" s="76">
        <f t="shared" si="17"/>
        <v>0</v>
      </c>
      <c r="H53" s="76">
        <f t="shared" si="17"/>
        <v>0</v>
      </c>
      <c r="I53" s="76">
        <f t="shared" si="17"/>
        <v>0</v>
      </c>
      <c r="J53" s="76">
        <f t="shared" si="17"/>
        <v>0.5</v>
      </c>
      <c r="K53" s="76">
        <f t="shared" si="17"/>
        <v>0.8333333333333334</v>
      </c>
      <c r="L53" s="76">
        <f t="shared" si="17"/>
        <v>0.6666666666666666</v>
      </c>
      <c r="M53" s="76">
        <f t="shared" si="17"/>
        <v>0.8333333333333334</v>
      </c>
      <c r="N53" s="76">
        <f t="shared" si="17"/>
        <v>0.5</v>
      </c>
      <c r="O53" s="76">
        <f t="shared" si="17"/>
        <v>0</v>
      </c>
      <c r="P53" s="76">
        <f t="shared" si="17"/>
        <v>0.3333333333333333</v>
      </c>
      <c r="Q53" s="76">
        <f t="shared" si="17"/>
        <v>0.6666666666666666</v>
      </c>
      <c r="R53" s="76">
        <f t="shared" si="17"/>
        <v>0.8333333333333334</v>
      </c>
      <c r="S53" s="76">
        <f t="shared" si="17"/>
        <v>1</v>
      </c>
      <c r="T53" s="76">
        <f t="shared" si="17"/>
        <v>1</v>
      </c>
      <c r="U53" s="76">
        <f t="shared" si="17"/>
        <v>1</v>
      </c>
      <c r="V53" s="76">
        <f t="shared" si="17"/>
        <v>0.3333333333333333</v>
      </c>
      <c r="W53" s="85">
        <f t="shared" si="17"/>
        <v>0</v>
      </c>
      <c r="X53" s="85">
        <f t="shared" si="17"/>
        <v>0</v>
      </c>
      <c r="Y53" s="85">
        <f t="shared" si="17"/>
        <v>0</v>
      </c>
    </row>
    <row r="54" spans="2:25" ht="15">
      <c r="B54" s="154"/>
      <c r="C54" s="21" t="s">
        <v>222</v>
      </c>
      <c r="D54" s="59" t="str">
        <f>IF(D53&lt;50%,"н",IF(D53&lt;65%,"д-",IF(D53&lt;80%,"д",IF(D53&lt;95%,"д+","в"))))</f>
        <v>д</v>
      </c>
      <c r="E54" s="59" t="str">
        <f aca="true" t="shared" si="18" ref="E54:Y54">IF(E53&lt;50%,"н",IF(E53&lt;65%,"д-",IF(E53&lt;80%,"д",IF(E53&lt;95%,"д+","в"))))</f>
        <v>д</v>
      </c>
      <c r="F54" s="59" t="str">
        <f t="shared" si="18"/>
        <v>н</v>
      </c>
      <c r="G54" s="59" t="str">
        <f t="shared" si="18"/>
        <v>н</v>
      </c>
      <c r="H54" s="59" t="str">
        <f t="shared" si="18"/>
        <v>н</v>
      </c>
      <c r="I54" s="59" t="str">
        <f t="shared" si="18"/>
        <v>н</v>
      </c>
      <c r="J54" s="59" t="str">
        <f t="shared" si="18"/>
        <v>д-</v>
      </c>
      <c r="K54" s="59" t="str">
        <f t="shared" si="18"/>
        <v>д+</v>
      </c>
      <c r="L54" s="59" t="str">
        <f t="shared" si="18"/>
        <v>д</v>
      </c>
      <c r="M54" s="59" t="str">
        <f t="shared" si="18"/>
        <v>д+</v>
      </c>
      <c r="N54" s="59" t="str">
        <f t="shared" si="18"/>
        <v>д-</v>
      </c>
      <c r="O54" s="59" t="str">
        <f t="shared" si="18"/>
        <v>н</v>
      </c>
      <c r="P54" s="59" t="str">
        <f t="shared" si="18"/>
        <v>н</v>
      </c>
      <c r="Q54" s="59" t="str">
        <f t="shared" si="18"/>
        <v>д</v>
      </c>
      <c r="R54" s="59" t="str">
        <f t="shared" si="18"/>
        <v>д+</v>
      </c>
      <c r="S54" s="59" t="str">
        <f t="shared" si="18"/>
        <v>в</v>
      </c>
      <c r="T54" s="59" t="str">
        <f t="shared" si="18"/>
        <v>в</v>
      </c>
      <c r="U54" s="59" t="str">
        <f t="shared" si="18"/>
        <v>в</v>
      </c>
      <c r="V54" s="59" t="str">
        <f t="shared" si="18"/>
        <v>н</v>
      </c>
      <c r="W54" s="83" t="str">
        <f t="shared" si="18"/>
        <v>н</v>
      </c>
      <c r="X54" s="83" t="str">
        <f t="shared" si="18"/>
        <v>н</v>
      </c>
      <c r="Y54" s="83" t="str">
        <f t="shared" si="18"/>
        <v>н</v>
      </c>
    </row>
    <row r="55" spans="2:25" ht="15.75" thickBot="1">
      <c r="B55" s="155"/>
      <c r="C55" s="58" t="s">
        <v>223</v>
      </c>
      <c r="D55" s="60" t="str">
        <f>IF(D53&lt;50%,"2",IF(D53&lt;65%,"3",IF(D53&lt;85%,"4","5")))</f>
        <v>4</v>
      </c>
      <c r="E55" s="60" t="str">
        <f aca="true" t="shared" si="19" ref="E55:Y55">IF(E53&lt;50%,"2",IF(E53&lt;65%,"3",IF(E53&lt;85%,"4","5")))</f>
        <v>4</v>
      </c>
      <c r="F55" s="60" t="str">
        <f t="shared" si="19"/>
        <v>2</v>
      </c>
      <c r="G55" s="60" t="str">
        <f t="shared" si="19"/>
        <v>2</v>
      </c>
      <c r="H55" s="60" t="str">
        <f t="shared" si="19"/>
        <v>2</v>
      </c>
      <c r="I55" s="60" t="str">
        <f t="shared" si="19"/>
        <v>2</v>
      </c>
      <c r="J55" s="60" t="str">
        <f t="shared" si="19"/>
        <v>3</v>
      </c>
      <c r="K55" s="60" t="str">
        <f t="shared" si="19"/>
        <v>4</v>
      </c>
      <c r="L55" s="60" t="str">
        <f t="shared" si="19"/>
        <v>4</v>
      </c>
      <c r="M55" s="60" t="str">
        <f t="shared" si="19"/>
        <v>4</v>
      </c>
      <c r="N55" s="60" t="str">
        <f t="shared" si="19"/>
        <v>3</v>
      </c>
      <c r="O55" s="60" t="str">
        <f t="shared" si="19"/>
        <v>2</v>
      </c>
      <c r="P55" s="60" t="str">
        <f t="shared" si="19"/>
        <v>2</v>
      </c>
      <c r="Q55" s="60" t="str">
        <f t="shared" si="19"/>
        <v>4</v>
      </c>
      <c r="R55" s="60" t="str">
        <f t="shared" si="19"/>
        <v>4</v>
      </c>
      <c r="S55" s="60" t="str">
        <f t="shared" si="19"/>
        <v>5</v>
      </c>
      <c r="T55" s="60" t="str">
        <f t="shared" si="19"/>
        <v>5</v>
      </c>
      <c r="U55" s="60" t="str">
        <f t="shared" si="19"/>
        <v>5</v>
      </c>
      <c r="V55" s="60" t="str">
        <f t="shared" si="19"/>
        <v>2</v>
      </c>
      <c r="W55" s="84" t="str">
        <f t="shared" si="19"/>
        <v>2</v>
      </c>
      <c r="X55" s="84" t="str">
        <f t="shared" si="19"/>
        <v>2</v>
      </c>
      <c r="Y55" s="84" t="str">
        <f t="shared" si="19"/>
        <v>2</v>
      </c>
    </row>
  </sheetData>
  <sheetProtection/>
  <mergeCells count="84">
    <mergeCell ref="B50:B52"/>
    <mergeCell ref="B53:B55"/>
    <mergeCell ref="X34:X35"/>
    <mergeCell ref="Y34:Y35"/>
    <mergeCell ref="V42:V43"/>
    <mergeCell ref="W42:W43"/>
    <mergeCell ref="X42:X43"/>
    <mergeCell ref="Y42:Y43"/>
    <mergeCell ref="B44:B46"/>
    <mergeCell ref="B47:B49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U34:U35"/>
    <mergeCell ref="V34:V35"/>
    <mergeCell ref="W34:W35"/>
    <mergeCell ref="Z34:Z35"/>
    <mergeCell ref="D42:D43"/>
    <mergeCell ref="E42:E43"/>
    <mergeCell ref="F42:F43"/>
    <mergeCell ref="G42:G43"/>
    <mergeCell ref="H42:H43"/>
    <mergeCell ref="I42:I43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0:B30"/>
    <mergeCell ref="A31:B31"/>
    <mergeCell ref="E34:E35"/>
    <mergeCell ref="F34:F35"/>
    <mergeCell ref="G34:G35"/>
    <mergeCell ref="H34:H35"/>
    <mergeCell ref="A8:A14"/>
    <mergeCell ref="A15:A19"/>
    <mergeCell ref="A21:B21"/>
    <mergeCell ref="A22:B22"/>
    <mergeCell ref="A23:A24"/>
    <mergeCell ref="A25:A26"/>
    <mergeCell ref="V2:V3"/>
    <mergeCell ref="W2:W3"/>
    <mergeCell ref="Y2:Y3"/>
    <mergeCell ref="Z2:Z3"/>
    <mergeCell ref="A4:A7"/>
    <mergeCell ref="P2:P3"/>
    <mergeCell ref="Q2:Q3"/>
    <mergeCell ref="R2:R3"/>
    <mergeCell ref="S2:S3"/>
    <mergeCell ref="I2:I3"/>
    <mergeCell ref="T2:T3"/>
    <mergeCell ref="U2:U3"/>
    <mergeCell ref="J2:J3"/>
    <mergeCell ref="K2:K3"/>
    <mergeCell ref="L2:L3"/>
    <mergeCell ref="M2:M3"/>
    <mergeCell ref="N2:N3"/>
    <mergeCell ref="O2:O3"/>
    <mergeCell ref="X2:X3"/>
    <mergeCell ref="A1:Z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362204724409449" right="0.2362204724409449" top="0.7480314960629921" bottom="0.7480314960629921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Layout" workbookViewId="0" topLeftCell="B4">
      <selection activeCell="AA10" sqref="AA10"/>
    </sheetView>
  </sheetViews>
  <sheetFormatPr defaultColWidth="9.140625" defaultRowHeight="15"/>
  <cols>
    <col min="1" max="1" width="9.57421875" style="0" customWidth="1"/>
    <col min="2" max="2" width="51.7109375" style="0" customWidth="1"/>
    <col min="3" max="3" width="7.421875" style="0" customWidth="1"/>
    <col min="4" max="25" width="2.7109375" style="0" customWidth="1"/>
    <col min="26" max="26" width="5.00390625" style="0" customWidth="1"/>
    <col min="27" max="27" width="5.8515625" style="0" customWidth="1"/>
  </cols>
  <sheetData>
    <row r="1" spans="1:27" ht="15.75">
      <c r="A1" s="113" t="s">
        <v>228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5" customHeight="1">
      <c r="A2" s="114" t="s">
        <v>0</v>
      </c>
      <c r="B2" s="114" t="s">
        <v>1</v>
      </c>
      <c r="C2" s="115" t="s">
        <v>97</v>
      </c>
      <c r="D2" s="117" t="s">
        <v>229</v>
      </c>
      <c r="E2" s="119" t="s">
        <v>59</v>
      </c>
      <c r="F2" s="119" t="s">
        <v>60</v>
      </c>
      <c r="G2" s="117" t="s">
        <v>61</v>
      </c>
      <c r="H2" s="117" t="s">
        <v>62</v>
      </c>
      <c r="I2" s="117" t="s">
        <v>63</v>
      </c>
      <c r="J2" s="117" t="s">
        <v>64</v>
      </c>
      <c r="K2" s="117" t="s">
        <v>65</v>
      </c>
      <c r="L2" s="125" t="s">
        <v>67</v>
      </c>
      <c r="M2" s="117" t="s">
        <v>68</v>
      </c>
      <c r="N2" s="117" t="s">
        <v>66</v>
      </c>
      <c r="O2" s="125" t="s">
        <v>69</v>
      </c>
      <c r="P2" s="125" t="s">
        <v>70</v>
      </c>
      <c r="Q2" s="125" t="s">
        <v>71</v>
      </c>
      <c r="R2" s="125" t="s">
        <v>230</v>
      </c>
      <c r="S2" s="125" t="s">
        <v>72</v>
      </c>
      <c r="T2" s="125" t="s">
        <v>73</v>
      </c>
      <c r="U2" s="125" t="s">
        <v>74</v>
      </c>
      <c r="V2" s="125" t="s">
        <v>75</v>
      </c>
      <c r="W2" s="125" t="s">
        <v>231</v>
      </c>
      <c r="X2" s="162"/>
      <c r="Y2" s="184"/>
      <c r="Z2" s="120" t="s">
        <v>38</v>
      </c>
      <c r="AA2" s="121"/>
    </row>
    <row r="3" spans="1:27" ht="72.75" customHeight="1">
      <c r="A3" s="114"/>
      <c r="B3" s="114"/>
      <c r="C3" s="116"/>
      <c r="D3" s="118"/>
      <c r="E3" s="119"/>
      <c r="F3" s="119"/>
      <c r="G3" s="118"/>
      <c r="H3" s="118"/>
      <c r="I3" s="118"/>
      <c r="J3" s="118"/>
      <c r="K3" s="118"/>
      <c r="L3" s="126"/>
      <c r="M3" s="118"/>
      <c r="N3" s="118"/>
      <c r="O3" s="126"/>
      <c r="P3" s="126"/>
      <c r="Q3" s="126"/>
      <c r="R3" s="126"/>
      <c r="S3" s="126"/>
      <c r="T3" s="126"/>
      <c r="U3" s="126"/>
      <c r="V3" s="126"/>
      <c r="W3" s="126"/>
      <c r="X3" s="162"/>
      <c r="Y3" s="184"/>
      <c r="Z3" s="29" t="s">
        <v>39</v>
      </c>
      <c r="AA3" s="30" t="s">
        <v>10</v>
      </c>
    </row>
    <row r="4" spans="1:28" ht="15.75">
      <c r="A4" s="122" t="s">
        <v>159</v>
      </c>
      <c r="B4" s="31" t="s">
        <v>143</v>
      </c>
      <c r="C4" s="28" t="s">
        <v>141</v>
      </c>
      <c r="D4" s="32">
        <v>0</v>
      </c>
      <c r="E4" s="32">
        <v>2</v>
      </c>
      <c r="F4" s="32">
        <v>1</v>
      </c>
      <c r="G4" s="32">
        <v>3</v>
      </c>
      <c r="H4" s="32">
        <v>1</v>
      </c>
      <c r="I4" s="32">
        <v>2</v>
      </c>
      <c r="J4" s="32">
        <v>1</v>
      </c>
      <c r="K4" s="32">
        <v>0</v>
      </c>
      <c r="L4" s="32">
        <v>3</v>
      </c>
      <c r="M4" s="32">
        <v>0</v>
      </c>
      <c r="N4" s="32">
        <v>3</v>
      </c>
      <c r="O4" s="32"/>
      <c r="P4" s="32">
        <v>0</v>
      </c>
      <c r="Q4" s="32">
        <v>0</v>
      </c>
      <c r="R4" s="32">
        <v>0</v>
      </c>
      <c r="S4" s="32">
        <v>0</v>
      </c>
      <c r="T4" s="32">
        <v>2</v>
      </c>
      <c r="U4" s="32"/>
      <c r="V4" s="32">
        <v>0</v>
      </c>
      <c r="W4" s="32">
        <v>1</v>
      </c>
      <c r="X4" s="32"/>
      <c r="Y4" s="32"/>
      <c r="Z4" s="73">
        <f>SUM(D4:Y4)/$C$21</f>
        <v>1.0555555555555556</v>
      </c>
      <c r="AA4" s="33">
        <f>Z4/AB4</f>
        <v>0.35185185185185186</v>
      </c>
      <c r="AB4">
        <v>3</v>
      </c>
    </row>
    <row r="5" spans="1:28" ht="15.75">
      <c r="A5" s="123"/>
      <c r="B5" s="31" t="s">
        <v>142</v>
      </c>
      <c r="C5" s="28">
        <v>6</v>
      </c>
      <c r="D5" s="32">
        <v>1</v>
      </c>
      <c r="E5" s="32">
        <v>2</v>
      </c>
      <c r="F5" s="32">
        <v>3</v>
      </c>
      <c r="G5" s="32">
        <v>3</v>
      </c>
      <c r="H5" s="32">
        <v>1</v>
      </c>
      <c r="I5" s="32">
        <v>2</v>
      </c>
      <c r="J5" s="32">
        <v>3</v>
      </c>
      <c r="K5" s="32">
        <v>3</v>
      </c>
      <c r="L5" s="32">
        <v>2</v>
      </c>
      <c r="M5" s="32">
        <v>3</v>
      </c>
      <c r="N5" s="32">
        <v>2</v>
      </c>
      <c r="O5" s="32"/>
      <c r="P5" s="32">
        <v>1</v>
      </c>
      <c r="Q5" s="32">
        <v>2</v>
      </c>
      <c r="R5" s="32">
        <v>0</v>
      </c>
      <c r="S5" s="32">
        <v>2</v>
      </c>
      <c r="T5" s="32">
        <v>0</v>
      </c>
      <c r="U5" s="32"/>
      <c r="V5" s="32">
        <v>1</v>
      </c>
      <c r="W5" s="32">
        <v>2</v>
      </c>
      <c r="X5" s="32"/>
      <c r="Y5" s="32"/>
      <c r="Z5" s="73">
        <f aca="true" t="shared" si="0" ref="Z5:Z18">SUM(D5:Y5)/$C$21</f>
        <v>1.8333333333333333</v>
      </c>
      <c r="AA5" s="33">
        <f aca="true" t="shared" si="1" ref="AA5:AA18">Z5/AB5</f>
        <v>0.611111111111111</v>
      </c>
      <c r="AB5">
        <v>3</v>
      </c>
    </row>
    <row r="6" spans="1:28" ht="15.75">
      <c r="A6" s="123"/>
      <c r="B6" s="31" t="s">
        <v>144</v>
      </c>
      <c r="C6" s="28">
        <v>12</v>
      </c>
      <c r="D6" s="32">
        <v>4</v>
      </c>
      <c r="E6" s="32">
        <v>3</v>
      </c>
      <c r="F6" s="32">
        <v>5</v>
      </c>
      <c r="G6" s="32">
        <v>5</v>
      </c>
      <c r="H6" s="32">
        <v>5</v>
      </c>
      <c r="I6" s="32">
        <v>6</v>
      </c>
      <c r="J6" s="32">
        <v>5</v>
      </c>
      <c r="K6" s="32">
        <v>3</v>
      </c>
      <c r="L6" s="32">
        <v>6</v>
      </c>
      <c r="M6" s="32">
        <v>1</v>
      </c>
      <c r="N6" s="32">
        <v>6</v>
      </c>
      <c r="O6" s="32"/>
      <c r="P6" s="32">
        <v>5</v>
      </c>
      <c r="Q6" s="32">
        <v>3</v>
      </c>
      <c r="R6" s="32">
        <v>3</v>
      </c>
      <c r="S6" s="32">
        <v>1</v>
      </c>
      <c r="T6" s="32">
        <v>5</v>
      </c>
      <c r="U6" s="32"/>
      <c r="V6" s="32">
        <v>2</v>
      </c>
      <c r="W6" s="32">
        <v>6</v>
      </c>
      <c r="X6" s="32"/>
      <c r="Y6" s="32"/>
      <c r="Z6" s="73">
        <f t="shared" si="0"/>
        <v>4.111111111111111</v>
      </c>
      <c r="AA6" s="33">
        <f t="shared" si="1"/>
        <v>0.6851851851851851</v>
      </c>
      <c r="AB6">
        <v>6</v>
      </c>
    </row>
    <row r="7" spans="1:28" ht="16.5" customHeight="1">
      <c r="A7" s="123"/>
      <c r="B7" s="31" t="s">
        <v>145</v>
      </c>
      <c r="C7" s="28" t="s">
        <v>147</v>
      </c>
      <c r="D7" s="32">
        <v>0</v>
      </c>
      <c r="E7" s="32">
        <v>2</v>
      </c>
      <c r="F7" s="32">
        <v>1</v>
      </c>
      <c r="G7" s="32">
        <v>3</v>
      </c>
      <c r="H7" s="32">
        <v>0</v>
      </c>
      <c r="I7" s="32">
        <v>2</v>
      </c>
      <c r="J7" s="32">
        <v>0</v>
      </c>
      <c r="K7" s="32">
        <v>0</v>
      </c>
      <c r="L7" s="32">
        <v>3</v>
      </c>
      <c r="M7" s="32">
        <v>0</v>
      </c>
      <c r="N7" s="32">
        <v>3</v>
      </c>
      <c r="O7" s="32"/>
      <c r="P7" s="32">
        <v>0</v>
      </c>
      <c r="Q7" s="32">
        <v>0</v>
      </c>
      <c r="R7" s="32">
        <v>0</v>
      </c>
      <c r="S7" s="32">
        <v>0</v>
      </c>
      <c r="T7" s="32">
        <v>2</v>
      </c>
      <c r="U7" s="32"/>
      <c r="V7" s="32">
        <v>0</v>
      </c>
      <c r="W7" s="32">
        <v>1</v>
      </c>
      <c r="X7" s="32"/>
      <c r="Y7" s="32"/>
      <c r="Z7" s="73">
        <f t="shared" si="0"/>
        <v>0.9444444444444444</v>
      </c>
      <c r="AA7" s="33">
        <f t="shared" si="1"/>
        <v>0.3148148148148148</v>
      </c>
      <c r="AB7">
        <v>3</v>
      </c>
    </row>
    <row r="8" spans="1:28" ht="15.75">
      <c r="A8" s="124"/>
      <c r="B8" s="31" t="s">
        <v>146</v>
      </c>
      <c r="C8" s="28">
        <v>6</v>
      </c>
      <c r="D8" s="32">
        <v>1</v>
      </c>
      <c r="E8" s="32">
        <v>2</v>
      </c>
      <c r="F8" s="32">
        <v>3</v>
      </c>
      <c r="G8" s="32">
        <v>3</v>
      </c>
      <c r="H8" s="32">
        <v>1</v>
      </c>
      <c r="I8" s="32">
        <v>2</v>
      </c>
      <c r="J8" s="32">
        <v>3</v>
      </c>
      <c r="K8" s="32">
        <v>3</v>
      </c>
      <c r="L8" s="32">
        <v>2</v>
      </c>
      <c r="M8" s="32">
        <v>3</v>
      </c>
      <c r="N8" s="32">
        <v>2</v>
      </c>
      <c r="O8" s="32"/>
      <c r="P8" s="32">
        <v>1</v>
      </c>
      <c r="Q8" s="32">
        <v>2</v>
      </c>
      <c r="R8" s="32">
        <v>0</v>
      </c>
      <c r="S8" s="32">
        <v>2</v>
      </c>
      <c r="T8" s="32">
        <v>0</v>
      </c>
      <c r="U8" s="32"/>
      <c r="V8" s="32">
        <v>1</v>
      </c>
      <c r="W8" s="32">
        <v>2</v>
      </c>
      <c r="X8" s="32"/>
      <c r="Y8" s="32"/>
      <c r="Z8" s="73">
        <f t="shared" si="0"/>
        <v>1.8333333333333333</v>
      </c>
      <c r="AA8" s="33">
        <f t="shared" si="1"/>
        <v>0.611111111111111</v>
      </c>
      <c r="AB8">
        <v>3</v>
      </c>
    </row>
    <row r="9" spans="1:28" ht="31.5">
      <c r="A9" s="122" t="s">
        <v>140</v>
      </c>
      <c r="B9" s="34" t="s">
        <v>148</v>
      </c>
      <c r="C9" s="28" t="s">
        <v>155</v>
      </c>
      <c r="D9" s="32">
        <v>4</v>
      </c>
      <c r="E9" s="32">
        <v>4</v>
      </c>
      <c r="F9" s="32">
        <v>2</v>
      </c>
      <c r="G9" s="32">
        <v>4</v>
      </c>
      <c r="H9" s="32">
        <v>4</v>
      </c>
      <c r="I9" s="32">
        <v>4</v>
      </c>
      <c r="J9" s="32">
        <v>4</v>
      </c>
      <c r="K9" s="32">
        <v>4</v>
      </c>
      <c r="L9" s="32">
        <v>4</v>
      </c>
      <c r="M9" s="32">
        <v>4</v>
      </c>
      <c r="N9" s="32">
        <v>4</v>
      </c>
      <c r="O9" s="32"/>
      <c r="P9" s="32">
        <v>4</v>
      </c>
      <c r="Q9" s="32">
        <v>4</v>
      </c>
      <c r="R9" s="32">
        <v>3</v>
      </c>
      <c r="S9" s="32">
        <v>4</v>
      </c>
      <c r="T9" s="32">
        <v>4</v>
      </c>
      <c r="U9" s="32"/>
      <c r="V9" s="32">
        <v>3</v>
      </c>
      <c r="W9" s="32">
        <v>4</v>
      </c>
      <c r="X9" s="32"/>
      <c r="Y9" s="32"/>
      <c r="Z9" s="73">
        <f t="shared" si="0"/>
        <v>3.7777777777777777</v>
      </c>
      <c r="AA9" s="33">
        <f t="shared" si="1"/>
        <v>0.9444444444444444</v>
      </c>
      <c r="AB9">
        <v>4</v>
      </c>
    </row>
    <row r="10" spans="1:28" ht="31.5">
      <c r="A10" s="123"/>
      <c r="B10" s="34" t="s">
        <v>149</v>
      </c>
      <c r="C10" s="28">
        <v>4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/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2"/>
      <c r="V10" s="32">
        <v>1</v>
      </c>
      <c r="W10" s="32">
        <v>1</v>
      </c>
      <c r="X10" s="32"/>
      <c r="Y10" s="32"/>
      <c r="Z10" s="73">
        <f t="shared" si="0"/>
        <v>1</v>
      </c>
      <c r="AA10" s="56">
        <f t="shared" si="1"/>
        <v>1</v>
      </c>
      <c r="AB10">
        <v>1</v>
      </c>
    </row>
    <row r="11" spans="1:28" ht="31.5">
      <c r="A11" s="123"/>
      <c r="B11" s="34" t="s">
        <v>150</v>
      </c>
      <c r="C11" s="28">
        <v>10</v>
      </c>
      <c r="D11" s="32">
        <v>0</v>
      </c>
      <c r="E11" s="32">
        <v>0</v>
      </c>
      <c r="F11" s="32">
        <v>2</v>
      </c>
      <c r="G11" s="32">
        <v>1</v>
      </c>
      <c r="H11" s="32">
        <v>3</v>
      </c>
      <c r="I11" s="32">
        <v>3</v>
      </c>
      <c r="J11" s="32">
        <v>3</v>
      </c>
      <c r="K11" s="32">
        <v>1</v>
      </c>
      <c r="L11" s="32">
        <v>3</v>
      </c>
      <c r="M11" s="32">
        <v>1</v>
      </c>
      <c r="N11" s="32">
        <v>3</v>
      </c>
      <c r="O11" s="32"/>
      <c r="P11" s="32">
        <v>2</v>
      </c>
      <c r="Q11" s="32">
        <v>1</v>
      </c>
      <c r="R11" s="32">
        <v>0</v>
      </c>
      <c r="S11" s="32">
        <v>0</v>
      </c>
      <c r="T11" s="32">
        <v>3</v>
      </c>
      <c r="U11" s="32"/>
      <c r="V11" s="32">
        <v>1</v>
      </c>
      <c r="W11" s="32">
        <v>1</v>
      </c>
      <c r="X11" s="32"/>
      <c r="Y11" s="32"/>
      <c r="Z11" s="73">
        <f t="shared" si="0"/>
        <v>1.5555555555555556</v>
      </c>
      <c r="AA11" s="33">
        <f t="shared" si="1"/>
        <v>0.5185185185185185</v>
      </c>
      <c r="AB11">
        <v>3</v>
      </c>
    </row>
    <row r="12" spans="1:28" ht="31.5">
      <c r="A12" s="123"/>
      <c r="B12" s="34" t="s">
        <v>151</v>
      </c>
      <c r="C12" s="28" t="s">
        <v>156</v>
      </c>
      <c r="D12" s="32">
        <v>3</v>
      </c>
      <c r="E12" s="32">
        <v>3</v>
      </c>
      <c r="F12" s="32">
        <v>5</v>
      </c>
      <c r="G12" s="32">
        <v>7</v>
      </c>
      <c r="H12" s="32">
        <v>5</v>
      </c>
      <c r="I12" s="32">
        <v>5</v>
      </c>
      <c r="J12" s="32">
        <v>7</v>
      </c>
      <c r="K12" s="32">
        <v>6</v>
      </c>
      <c r="L12" s="32">
        <v>6</v>
      </c>
      <c r="M12" s="32">
        <v>3</v>
      </c>
      <c r="N12" s="32">
        <v>6</v>
      </c>
      <c r="O12" s="32"/>
      <c r="P12" s="32">
        <v>4</v>
      </c>
      <c r="Q12" s="32">
        <v>4</v>
      </c>
      <c r="R12" s="32">
        <v>5</v>
      </c>
      <c r="S12" s="32">
        <v>3</v>
      </c>
      <c r="T12" s="32">
        <v>5</v>
      </c>
      <c r="U12" s="32"/>
      <c r="V12" s="32">
        <v>3</v>
      </c>
      <c r="W12" s="32">
        <v>5</v>
      </c>
      <c r="X12" s="32"/>
      <c r="Y12" s="32"/>
      <c r="Z12" s="73">
        <f t="shared" si="0"/>
        <v>4.722222222222222</v>
      </c>
      <c r="AA12" s="33">
        <f t="shared" si="1"/>
        <v>0.6746031746031746</v>
      </c>
      <c r="AB12">
        <v>7</v>
      </c>
    </row>
    <row r="13" spans="1:28" ht="25.5">
      <c r="A13" s="123"/>
      <c r="B13" s="34" t="s">
        <v>152</v>
      </c>
      <c r="C13" s="42" t="s">
        <v>157</v>
      </c>
      <c r="D13" s="32">
        <v>4</v>
      </c>
      <c r="E13" s="32">
        <v>6</v>
      </c>
      <c r="F13" s="32">
        <v>5</v>
      </c>
      <c r="G13" s="32">
        <v>8</v>
      </c>
      <c r="H13" s="32">
        <v>6</v>
      </c>
      <c r="I13" s="32">
        <v>7</v>
      </c>
      <c r="J13" s="32">
        <v>6</v>
      </c>
      <c r="K13" s="32">
        <v>5</v>
      </c>
      <c r="L13" s="32">
        <v>7</v>
      </c>
      <c r="M13" s="32">
        <v>5</v>
      </c>
      <c r="N13" s="32">
        <v>8</v>
      </c>
      <c r="O13" s="32"/>
      <c r="P13" s="32">
        <v>4</v>
      </c>
      <c r="Q13" s="32">
        <v>4</v>
      </c>
      <c r="R13" s="32">
        <v>3</v>
      </c>
      <c r="S13" s="32">
        <v>5</v>
      </c>
      <c r="T13" s="32">
        <v>6</v>
      </c>
      <c r="U13" s="32"/>
      <c r="V13" s="32">
        <v>5</v>
      </c>
      <c r="W13" s="32">
        <v>6</v>
      </c>
      <c r="X13" s="32"/>
      <c r="Y13" s="32"/>
      <c r="Z13" s="73">
        <f t="shared" si="0"/>
        <v>5.555555555555555</v>
      </c>
      <c r="AA13" s="33">
        <f t="shared" si="1"/>
        <v>0.6944444444444444</v>
      </c>
      <c r="AB13">
        <v>8</v>
      </c>
    </row>
    <row r="14" spans="1:28" ht="15.75">
      <c r="A14" s="124"/>
      <c r="B14" s="35" t="s">
        <v>153</v>
      </c>
      <c r="C14" s="28" t="s">
        <v>158</v>
      </c>
      <c r="D14" s="32">
        <v>1</v>
      </c>
      <c r="E14" s="32">
        <v>2</v>
      </c>
      <c r="F14" s="32">
        <v>2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2">
        <v>2</v>
      </c>
      <c r="N14" s="32">
        <v>2</v>
      </c>
      <c r="O14" s="32"/>
      <c r="P14" s="32">
        <v>2</v>
      </c>
      <c r="Q14" s="32">
        <v>2</v>
      </c>
      <c r="R14" s="32">
        <v>2</v>
      </c>
      <c r="S14" s="32">
        <v>2</v>
      </c>
      <c r="T14" s="32">
        <v>2</v>
      </c>
      <c r="U14" s="32"/>
      <c r="V14" s="32">
        <v>2</v>
      </c>
      <c r="W14" s="32">
        <v>1</v>
      </c>
      <c r="X14" s="32"/>
      <c r="Y14" s="32"/>
      <c r="Z14" s="73">
        <f t="shared" si="0"/>
        <v>1.8888888888888888</v>
      </c>
      <c r="AA14" s="33">
        <f t="shared" si="1"/>
        <v>0.9444444444444444</v>
      </c>
      <c r="AB14">
        <v>2</v>
      </c>
    </row>
    <row r="15" spans="1:28" ht="31.5" customHeight="1">
      <c r="A15" s="78" t="s">
        <v>154</v>
      </c>
      <c r="B15" s="41" t="s">
        <v>139</v>
      </c>
      <c r="C15" s="28">
        <v>14</v>
      </c>
      <c r="D15" s="55">
        <v>0</v>
      </c>
      <c r="E15" s="55">
        <v>12</v>
      </c>
      <c r="F15" s="55">
        <v>9</v>
      </c>
      <c r="G15" s="55">
        <v>10</v>
      </c>
      <c r="H15" s="55">
        <v>12</v>
      </c>
      <c r="I15" s="55">
        <v>13</v>
      </c>
      <c r="J15" s="55">
        <v>9</v>
      </c>
      <c r="K15" s="55">
        <v>6</v>
      </c>
      <c r="L15" s="55">
        <v>14</v>
      </c>
      <c r="M15" s="55">
        <v>0</v>
      </c>
      <c r="N15" s="55">
        <v>15</v>
      </c>
      <c r="O15" s="55"/>
      <c r="P15" s="55">
        <v>8</v>
      </c>
      <c r="Q15" s="55">
        <v>0</v>
      </c>
      <c r="R15" s="55">
        <v>0</v>
      </c>
      <c r="S15" s="55">
        <v>0</v>
      </c>
      <c r="T15" s="55">
        <v>12</v>
      </c>
      <c r="U15" s="55"/>
      <c r="V15" s="55">
        <v>6</v>
      </c>
      <c r="W15" s="55">
        <v>7</v>
      </c>
      <c r="X15" s="55"/>
      <c r="Y15" s="55"/>
      <c r="Z15" s="73">
        <f t="shared" si="0"/>
        <v>7.388888888888889</v>
      </c>
      <c r="AA15" s="33">
        <f t="shared" si="1"/>
        <v>0.49259259259259264</v>
      </c>
      <c r="AB15">
        <v>15</v>
      </c>
    </row>
    <row r="16" spans="1:28" ht="15.75">
      <c r="A16" s="127" t="s">
        <v>160</v>
      </c>
      <c r="B16" s="35" t="s">
        <v>138</v>
      </c>
      <c r="C16" s="28">
        <v>12</v>
      </c>
      <c r="D16" s="32">
        <v>4</v>
      </c>
      <c r="E16" s="32">
        <v>3</v>
      </c>
      <c r="F16" s="32">
        <v>5</v>
      </c>
      <c r="G16" s="32">
        <v>5</v>
      </c>
      <c r="H16" s="32">
        <v>5</v>
      </c>
      <c r="I16" s="32">
        <v>6</v>
      </c>
      <c r="J16" s="32">
        <v>5</v>
      </c>
      <c r="K16" s="32">
        <v>3</v>
      </c>
      <c r="L16" s="32">
        <v>6</v>
      </c>
      <c r="M16" s="32">
        <v>1</v>
      </c>
      <c r="N16" s="32">
        <v>6</v>
      </c>
      <c r="O16" s="32"/>
      <c r="P16" s="32">
        <v>5</v>
      </c>
      <c r="Q16" s="32">
        <v>3</v>
      </c>
      <c r="R16" s="32">
        <v>3</v>
      </c>
      <c r="S16" s="32">
        <v>1</v>
      </c>
      <c r="T16" s="32">
        <v>5</v>
      </c>
      <c r="U16" s="32"/>
      <c r="V16" s="32">
        <v>2</v>
      </c>
      <c r="W16" s="32">
        <v>6</v>
      </c>
      <c r="X16" s="32"/>
      <c r="Y16" s="32"/>
      <c r="Z16" s="73">
        <f t="shared" si="0"/>
        <v>4.111111111111111</v>
      </c>
      <c r="AA16" s="33">
        <f t="shared" si="1"/>
        <v>0.6851851851851851</v>
      </c>
      <c r="AB16">
        <v>6</v>
      </c>
    </row>
    <row r="17" spans="1:28" ht="15.75">
      <c r="A17" s="128"/>
      <c r="B17" s="35" t="s">
        <v>137</v>
      </c>
      <c r="C17" s="28">
        <v>12</v>
      </c>
      <c r="D17" s="32">
        <v>4</v>
      </c>
      <c r="E17" s="32">
        <v>3</v>
      </c>
      <c r="F17" s="32">
        <v>5</v>
      </c>
      <c r="G17" s="32">
        <v>5</v>
      </c>
      <c r="H17" s="32">
        <v>5</v>
      </c>
      <c r="I17" s="32">
        <v>6</v>
      </c>
      <c r="J17" s="32">
        <v>5</v>
      </c>
      <c r="K17" s="32">
        <v>3</v>
      </c>
      <c r="L17" s="32">
        <v>6</v>
      </c>
      <c r="M17" s="32">
        <v>1</v>
      </c>
      <c r="N17" s="32">
        <v>6</v>
      </c>
      <c r="O17" s="32"/>
      <c r="P17" s="32">
        <v>5</v>
      </c>
      <c r="Q17" s="32">
        <v>3</v>
      </c>
      <c r="R17" s="32">
        <v>3</v>
      </c>
      <c r="S17" s="32">
        <v>1</v>
      </c>
      <c r="T17" s="32">
        <v>5</v>
      </c>
      <c r="U17" s="32"/>
      <c r="V17" s="32">
        <v>2</v>
      </c>
      <c r="W17" s="32">
        <v>6</v>
      </c>
      <c r="X17" s="32"/>
      <c r="Y17" s="32"/>
      <c r="Z17" s="73">
        <f t="shared" si="0"/>
        <v>4.111111111111111</v>
      </c>
      <c r="AA17" s="33">
        <f t="shared" si="1"/>
        <v>0.6851851851851851</v>
      </c>
      <c r="AB17">
        <v>6</v>
      </c>
    </row>
    <row r="18" spans="1:28" ht="31.5">
      <c r="A18" s="129"/>
      <c r="B18" s="34" t="s">
        <v>136</v>
      </c>
      <c r="C18" s="28">
        <v>13</v>
      </c>
      <c r="D18" s="32">
        <v>0</v>
      </c>
      <c r="E18" s="32">
        <v>0</v>
      </c>
      <c r="F18" s="32">
        <v>2</v>
      </c>
      <c r="G18" s="32">
        <v>2</v>
      </c>
      <c r="H18" s="32">
        <v>2</v>
      </c>
      <c r="I18" s="32">
        <v>2</v>
      </c>
      <c r="J18" s="32">
        <v>2</v>
      </c>
      <c r="K18" s="32">
        <v>0</v>
      </c>
      <c r="L18" s="32">
        <v>2</v>
      </c>
      <c r="M18" s="32">
        <v>0</v>
      </c>
      <c r="N18" s="32">
        <v>2</v>
      </c>
      <c r="O18" s="32"/>
      <c r="P18" s="32">
        <v>0</v>
      </c>
      <c r="Q18" s="32">
        <v>0</v>
      </c>
      <c r="R18" s="32">
        <v>0</v>
      </c>
      <c r="S18" s="32">
        <v>0</v>
      </c>
      <c r="T18" s="32">
        <v>1</v>
      </c>
      <c r="U18" s="32"/>
      <c r="V18" s="32">
        <v>0</v>
      </c>
      <c r="W18" s="32">
        <v>2</v>
      </c>
      <c r="X18" s="32"/>
      <c r="Y18" s="32"/>
      <c r="Z18" s="73">
        <f t="shared" si="0"/>
        <v>0.9444444444444444</v>
      </c>
      <c r="AA18" s="33">
        <f t="shared" si="1"/>
        <v>0.4722222222222222</v>
      </c>
      <c r="AB18">
        <v>2</v>
      </c>
    </row>
    <row r="19" spans="1:27" ht="15.75">
      <c r="A19" s="36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38"/>
    </row>
    <row r="20" spans="4:2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5">
      <c r="B21" s="47" t="s">
        <v>216</v>
      </c>
      <c r="C21" s="21">
        <v>18</v>
      </c>
      <c r="D21" t="s">
        <v>217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4:26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4" ht="15" customHeight="1"/>
    <row r="25" ht="64.5" customHeight="1"/>
  </sheetData>
  <sheetProtection/>
  <mergeCells count="30">
    <mergeCell ref="A9:A14"/>
    <mergeCell ref="A16:A18"/>
    <mergeCell ref="V2:V3"/>
    <mergeCell ref="W2:W3"/>
    <mergeCell ref="X2:X3"/>
    <mergeCell ref="Y2:Y3"/>
    <mergeCell ref="L2:L3"/>
    <mergeCell ref="M2:M3"/>
    <mergeCell ref="N2:N3"/>
    <mergeCell ref="O2:O3"/>
    <mergeCell ref="Z2:AA2"/>
    <mergeCell ref="A4:A8"/>
    <mergeCell ref="P2:P3"/>
    <mergeCell ref="Q2:Q3"/>
    <mergeCell ref="R2:R3"/>
    <mergeCell ref="S2:S3"/>
    <mergeCell ref="T2:T3"/>
    <mergeCell ref="U2:U3"/>
    <mergeCell ref="J2:J3"/>
    <mergeCell ref="K2:K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Layout" workbookViewId="0" topLeftCell="A46">
      <selection activeCell="H60" sqref="H60"/>
    </sheetView>
  </sheetViews>
  <sheetFormatPr defaultColWidth="9.140625" defaultRowHeight="15"/>
  <cols>
    <col min="1" max="1" width="9.7109375" style="0" customWidth="1"/>
    <col min="2" max="2" width="28.421875" style="0" customWidth="1"/>
    <col min="3" max="3" width="5.00390625" style="0" customWidth="1"/>
    <col min="4" max="4" width="5.57421875" style="0" customWidth="1"/>
    <col min="5" max="26" width="4.28125" style="0" customWidth="1"/>
  </cols>
  <sheetData>
    <row r="1" spans="1:26" ht="15.75">
      <c r="A1" s="132" t="s">
        <v>232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 customHeight="1">
      <c r="A2" s="114" t="s">
        <v>161</v>
      </c>
      <c r="B2" s="114" t="s">
        <v>162</v>
      </c>
      <c r="C2" s="133" t="s">
        <v>97</v>
      </c>
      <c r="D2" s="134" t="s">
        <v>167</v>
      </c>
      <c r="E2" s="117" t="s">
        <v>229</v>
      </c>
      <c r="F2" s="119" t="s">
        <v>59</v>
      </c>
      <c r="G2" s="119" t="s">
        <v>60</v>
      </c>
      <c r="H2" s="117" t="s">
        <v>61</v>
      </c>
      <c r="I2" s="117" t="s">
        <v>62</v>
      </c>
      <c r="J2" s="117" t="s">
        <v>63</v>
      </c>
      <c r="K2" s="117" t="s">
        <v>64</v>
      </c>
      <c r="L2" s="117" t="s">
        <v>65</v>
      </c>
      <c r="M2" s="125" t="s">
        <v>67</v>
      </c>
      <c r="N2" s="117" t="s">
        <v>68</v>
      </c>
      <c r="O2" s="117" t="s">
        <v>66</v>
      </c>
      <c r="P2" s="125" t="s">
        <v>69</v>
      </c>
      <c r="Q2" s="125" t="s">
        <v>70</v>
      </c>
      <c r="R2" s="125" t="s">
        <v>71</v>
      </c>
      <c r="S2" s="125" t="s">
        <v>230</v>
      </c>
      <c r="T2" s="125" t="s">
        <v>72</v>
      </c>
      <c r="U2" s="125" t="s">
        <v>73</v>
      </c>
      <c r="V2" s="125" t="s">
        <v>74</v>
      </c>
      <c r="W2" s="125" t="s">
        <v>75</v>
      </c>
      <c r="X2" s="125" t="s">
        <v>231</v>
      </c>
      <c r="Y2" s="162"/>
      <c r="Z2" s="184"/>
    </row>
    <row r="3" spans="1:26" ht="79.5" customHeight="1">
      <c r="A3" s="114"/>
      <c r="B3" s="114"/>
      <c r="C3" s="133"/>
      <c r="D3" s="135"/>
      <c r="E3" s="118"/>
      <c r="F3" s="119"/>
      <c r="G3" s="119"/>
      <c r="H3" s="118"/>
      <c r="I3" s="118"/>
      <c r="J3" s="118"/>
      <c r="K3" s="118"/>
      <c r="L3" s="118"/>
      <c r="M3" s="126"/>
      <c r="N3" s="118"/>
      <c r="O3" s="118"/>
      <c r="P3" s="126"/>
      <c r="Q3" s="126"/>
      <c r="R3" s="126"/>
      <c r="S3" s="126"/>
      <c r="T3" s="126"/>
      <c r="U3" s="126"/>
      <c r="V3" s="126"/>
      <c r="W3" s="126"/>
      <c r="X3" s="126"/>
      <c r="Y3" s="162"/>
      <c r="Z3" s="184"/>
    </row>
    <row r="4" spans="1:26" ht="24.75" customHeight="1">
      <c r="A4" s="136" t="s">
        <v>163</v>
      </c>
      <c r="B4" s="61" t="s">
        <v>166</v>
      </c>
      <c r="C4" s="48">
        <v>1</v>
      </c>
      <c r="D4" s="46" t="s">
        <v>200</v>
      </c>
      <c r="E4" s="77">
        <v>88</v>
      </c>
      <c r="F4" s="77">
        <v>111</v>
      </c>
      <c r="G4" s="77">
        <v>90</v>
      </c>
      <c r="H4" s="77">
        <v>163</v>
      </c>
      <c r="I4" s="77">
        <v>89</v>
      </c>
      <c r="J4" s="77">
        <v>115</v>
      </c>
      <c r="K4" s="77">
        <v>118</v>
      </c>
      <c r="L4" s="77">
        <v>114</v>
      </c>
      <c r="M4" s="77">
        <v>88</v>
      </c>
      <c r="N4" s="77">
        <v>56</v>
      </c>
      <c r="O4" s="90">
        <v>127</v>
      </c>
      <c r="P4" s="90"/>
      <c r="Q4" s="90">
        <v>94</v>
      </c>
      <c r="R4" s="90">
        <v>133</v>
      </c>
      <c r="S4" s="90">
        <v>73</v>
      </c>
      <c r="T4" s="90">
        <v>101</v>
      </c>
      <c r="U4" s="90">
        <v>130</v>
      </c>
      <c r="V4" s="90"/>
      <c r="W4" s="90">
        <v>107</v>
      </c>
      <c r="X4" s="90">
        <v>144</v>
      </c>
      <c r="Y4" s="90"/>
      <c r="Z4" s="90"/>
    </row>
    <row r="5" spans="1:26" ht="25.5">
      <c r="A5" s="137"/>
      <c r="B5" s="61" t="s">
        <v>168</v>
      </c>
      <c r="C5" s="49" t="s">
        <v>201</v>
      </c>
      <c r="D5" s="50">
        <v>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74">
        <v>1</v>
      </c>
      <c r="P5" s="74"/>
      <c r="Q5" s="74">
        <v>1</v>
      </c>
      <c r="R5" s="74">
        <v>1</v>
      </c>
      <c r="S5" s="74">
        <v>1</v>
      </c>
      <c r="T5" s="74">
        <v>1</v>
      </c>
      <c r="U5" s="74">
        <v>1</v>
      </c>
      <c r="V5" s="74"/>
      <c r="W5" s="74">
        <v>1</v>
      </c>
      <c r="X5" s="74">
        <v>1</v>
      </c>
      <c r="Y5" s="74"/>
      <c r="Z5" s="74"/>
    </row>
    <row r="6" spans="1:26" ht="25.5">
      <c r="A6" s="137"/>
      <c r="B6" s="61" t="s">
        <v>169</v>
      </c>
      <c r="C6" s="48">
        <v>2</v>
      </c>
      <c r="D6" s="50">
        <v>1</v>
      </c>
      <c r="E6" s="32">
        <v>0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74">
        <v>1</v>
      </c>
      <c r="P6" s="74"/>
      <c r="Q6" s="74">
        <v>1</v>
      </c>
      <c r="R6" s="74">
        <v>1</v>
      </c>
      <c r="S6" s="74">
        <v>1</v>
      </c>
      <c r="T6" s="74">
        <v>1</v>
      </c>
      <c r="U6" s="74">
        <v>1</v>
      </c>
      <c r="V6" s="74"/>
      <c r="W6" s="74">
        <v>1</v>
      </c>
      <c r="X6" s="74">
        <v>0</v>
      </c>
      <c r="Y6" s="74"/>
      <c r="Z6" s="74"/>
    </row>
    <row r="7" spans="1:26" ht="25.5">
      <c r="A7" s="138"/>
      <c r="B7" s="61" t="s">
        <v>170</v>
      </c>
      <c r="C7" s="48">
        <v>3</v>
      </c>
      <c r="D7" s="50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74">
        <v>1</v>
      </c>
      <c r="P7" s="74"/>
      <c r="Q7" s="74">
        <v>1</v>
      </c>
      <c r="R7" s="74">
        <v>1</v>
      </c>
      <c r="S7" s="74">
        <v>1</v>
      </c>
      <c r="T7" s="74">
        <v>1</v>
      </c>
      <c r="U7" s="74">
        <v>1</v>
      </c>
      <c r="V7" s="74"/>
      <c r="W7" s="74">
        <v>1</v>
      </c>
      <c r="X7" s="74">
        <v>1</v>
      </c>
      <c r="Y7" s="74"/>
      <c r="Z7" s="74"/>
    </row>
    <row r="8" spans="1:26" ht="15.75">
      <c r="A8" s="139" t="s">
        <v>164</v>
      </c>
      <c r="B8" s="61" t="s">
        <v>171</v>
      </c>
      <c r="C8" s="48" t="s">
        <v>204</v>
      </c>
      <c r="D8" s="50">
        <v>1</v>
      </c>
      <c r="E8" s="32">
        <v>1</v>
      </c>
      <c r="F8" s="32">
        <v>0</v>
      </c>
      <c r="G8" s="32">
        <v>0</v>
      </c>
      <c r="H8" s="32">
        <v>1</v>
      </c>
      <c r="I8" s="32">
        <v>0</v>
      </c>
      <c r="J8" s="32">
        <v>1</v>
      </c>
      <c r="K8" s="32">
        <v>1</v>
      </c>
      <c r="L8" s="32">
        <v>1</v>
      </c>
      <c r="M8" s="32">
        <v>0</v>
      </c>
      <c r="N8" s="32">
        <v>1</v>
      </c>
      <c r="O8" s="74">
        <v>0</v>
      </c>
      <c r="P8" s="74"/>
      <c r="Q8" s="74">
        <v>1</v>
      </c>
      <c r="R8" s="74">
        <v>0</v>
      </c>
      <c r="S8" s="74">
        <v>1</v>
      </c>
      <c r="T8" s="74">
        <v>1</v>
      </c>
      <c r="U8" s="74">
        <v>0</v>
      </c>
      <c r="V8" s="74"/>
      <c r="W8" s="74">
        <v>0</v>
      </c>
      <c r="X8" s="74">
        <v>1</v>
      </c>
      <c r="Y8" s="74"/>
      <c r="Z8" s="74"/>
    </row>
    <row r="9" spans="1:26" ht="27.75" customHeight="1">
      <c r="A9" s="140"/>
      <c r="B9" s="61" t="s">
        <v>172</v>
      </c>
      <c r="C9" s="48" t="s">
        <v>205</v>
      </c>
      <c r="D9" s="50">
        <v>1</v>
      </c>
      <c r="E9" s="32">
        <v>1</v>
      </c>
      <c r="F9" s="32">
        <v>0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0</v>
      </c>
      <c r="O9" s="74">
        <v>1</v>
      </c>
      <c r="P9" s="74"/>
      <c r="Q9" s="74">
        <v>1</v>
      </c>
      <c r="R9" s="74">
        <v>1</v>
      </c>
      <c r="S9" s="74">
        <v>1</v>
      </c>
      <c r="T9" s="74">
        <v>0</v>
      </c>
      <c r="U9" s="74">
        <v>1</v>
      </c>
      <c r="V9" s="74"/>
      <c r="W9" s="74">
        <v>0</v>
      </c>
      <c r="X9" s="74">
        <v>1</v>
      </c>
      <c r="Y9" s="74"/>
      <c r="Z9" s="74"/>
    </row>
    <row r="10" spans="1:26" ht="15.75">
      <c r="A10" s="141"/>
      <c r="B10" s="62" t="s">
        <v>173</v>
      </c>
      <c r="C10" s="51" t="s">
        <v>206</v>
      </c>
      <c r="D10" s="50">
        <v>1</v>
      </c>
      <c r="E10" s="32">
        <v>0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0</v>
      </c>
      <c r="O10" s="74">
        <v>1</v>
      </c>
      <c r="P10" s="74"/>
      <c r="Q10" s="74">
        <v>1</v>
      </c>
      <c r="R10" s="74">
        <v>1</v>
      </c>
      <c r="S10" s="74">
        <v>1</v>
      </c>
      <c r="T10" s="74">
        <v>0</v>
      </c>
      <c r="U10" s="74">
        <v>0</v>
      </c>
      <c r="V10" s="74"/>
      <c r="W10" s="74">
        <v>0</v>
      </c>
      <c r="X10" s="74">
        <v>1</v>
      </c>
      <c r="Y10" s="74"/>
      <c r="Z10" s="74"/>
    </row>
    <row r="11" spans="1:26" ht="25.5">
      <c r="A11" s="140"/>
      <c r="B11" s="62" t="s">
        <v>174</v>
      </c>
      <c r="C11" s="51">
        <v>5</v>
      </c>
      <c r="D11" s="50">
        <v>3</v>
      </c>
      <c r="E11" s="32">
        <v>0</v>
      </c>
      <c r="F11" s="32">
        <v>1</v>
      </c>
      <c r="G11" s="32">
        <v>2</v>
      </c>
      <c r="H11" s="32">
        <v>3</v>
      </c>
      <c r="I11" s="32">
        <v>2</v>
      </c>
      <c r="J11" s="32">
        <v>1</v>
      </c>
      <c r="K11" s="32">
        <v>3</v>
      </c>
      <c r="L11" s="32">
        <v>2</v>
      </c>
      <c r="M11" s="32">
        <v>3</v>
      </c>
      <c r="N11" s="32">
        <v>1</v>
      </c>
      <c r="O11" s="74">
        <v>3</v>
      </c>
      <c r="P11" s="74"/>
      <c r="Q11" s="74">
        <v>0</v>
      </c>
      <c r="R11" s="74">
        <v>1</v>
      </c>
      <c r="S11" s="74">
        <v>1</v>
      </c>
      <c r="T11" s="74">
        <v>1</v>
      </c>
      <c r="U11" s="74">
        <v>3</v>
      </c>
      <c r="V11" s="74"/>
      <c r="W11" s="74">
        <v>2</v>
      </c>
      <c r="X11" s="74">
        <v>1</v>
      </c>
      <c r="Y11" s="74"/>
      <c r="Z11" s="74"/>
    </row>
    <row r="12" spans="1:26" ht="15.75">
      <c r="A12" s="140"/>
      <c r="B12" s="62" t="s">
        <v>175</v>
      </c>
      <c r="C12" s="51" t="s">
        <v>207</v>
      </c>
      <c r="D12" s="50">
        <v>1</v>
      </c>
      <c r="E12" s="32">
        <v>1</v>
      </c>
      <c r="F12" s="32">
        <v>1</v>
      </c>
      <c r="G12" s="32">
        <v>1</v>
      </c>
      <c r="H12" s="32">
        <v>1</v>
      </c>
      <c r="I12" s="32">
        <v>0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74">
        <v>0</v>
      </c>
      <c r="P12" s="74"/>
      <c r="Q12" s="74">
        <v>0</v>
      </c>
      <c r="R12" s="74">
        <v>1</v>
      </c>
      <c r="S12" s="74">
        <v>0</v>
      </c>
      <c r="T12" s="74">
        <v>1</v>
      </c>
      <c r="U12" s="74">
        <v>0</v>
      </c>
      <c r="V12" s="74"/>
      <c r="W12" s="74">
        <v>0</v>
      </c>
      <c r="X12" s="74">
        <v>1</v>
      </c>
      <c r="Y12" s="74"/>
      <c r="Z12" s="74"/>
    </row>
    <row r="13" spans="1:26" ht="15.75">
      <c r="A13" s="140"/>
      <c r="B13" s="62" t="s">
        <v>176</v>
      </c>
      <c r="C13" s="51" t="s">
        <v>208</v>
      </c>
      <c r="D13" s="50">
        <v>1</v>
      </c>
      <c r="E13" s="32">
        <v>0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32">
        <v>1</v>
      </c>
      <c r="L13" s="32">
        <v>1</v>
      </c>
      <c r="M13" s="32">
        <v>1</v>
      </c>
      <c r="N13" s="32">
        <v>1</v>
      </c>
      <c r="O13" s="74">
        <v>1</v>
      </c>
      <c r="P13" s="74"/>
      <c r="Q13" s="74">
        <v>0</v>
      </c>
      <c r="R13" s="74">
        <v>0</v>
      </c>
      <c r="S13" s="74">
        <v>0</v>
      </c>
      <c r="T13" s="74">
        <v>1</v>
      </c>
      <c r="U13" s="74">
        <v>0</v>
      </c>
      <c r="V13" s="74"/>
      <c r="W13" s="74">
        <v>1</v>
      </c>
      <c r="X13" s="74">
        <v>1</v>
      </c>
      <c r="Y13" s="74"/>
      <c r="Z13" s="74"/>
    </row>
    <row r="14" spans="1:26" ht="25.5">
      <c r="A14" s="142"/>
      <c r="B14" s="62" t="s">
        <v>177</v>
      </c>
      <c r="C14" s="51" t="s">
        <v>209</v>
      </c>
      <c r="D14" s="50">
        <v>1</v>
      </c>
      <c r="E14" s="32">
        <v>0</v>
      </c>
      <c r="F14" s="32">
        <v>0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0</v>
      </c>
      <c r="N14" s="32">
        <v>1</v>
      </c>
      <c r="O14" s="74">
        <v>1</v>
      </c>
      <c r="P14" s="74"/>
      <c r="Q14" s="74">
        <v>1</v>
      </c>
      <c r="R14" s="74">
        <v>1</v>
      </c>
      <c r="S14" s="74">
        <v>0</v>
      </c>
      <c r="T14" s="74">
        <v>0</v>
      </c>
      <c r="U14" s="74">
        <v>0</v>
      </c>
      <c r="V14" s="74"/>
      <c r="W14" s="74">
        <v>0</v>
      </c>
      <c r="X14" s="74">
        <v>0</v>
      </c>
      <c r="Y14" s="74"/>
      <c r="Z14" s="74"/>
    </row>
    <row r="15" spans="1:26" ht="52.5" customHeight="1">
      <c r="A15" s="139" t="s">
        <v>165</v>
      </c>
      <c r="B15" s="63" t="s">
        <v>178</v>
      </c>
      <c r="C15" s="51">
        <v>4</v>
      </c>
      <c r="D15" s="50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1</v>
      </c>
      <c r="N15" s="32">
        <v>1</v>
      </c>
      <c r="O15" s="74">
        <v>1</v>
      </c>
      <c r="P15" s="74"/>
      <c r="Q15" s="74">
        <v>1</v>
      </c>
      <c r="R15" s="74">
        <v>1</v>
      </c>
      <c r="S15" s="74">
        <v>1</v>
      </c>
      <c r="T15" s="74">
        <v>1</v>
      </c>
      <c r="U15" s="74">
        <v>1</v>
      </c>
      <c r="V15" s="74"/>
      <c r="W15" s="74">
        <v>1</v>
      </c>
      <c r="X15" s="74">
        <v>1</v>
      </c>
      <c r="Y15" s="74"/>
      <c r="Z15" s="74"/>
    </row>
    <row r="16" spans="1:26" ht="27" customHeight="1">
      <c r="A16" s="140"/>
      <c r="B16" s="62" t="s">
        <v>179</v>
      </c>
      <c r="C16" s="51" t="s">
        <v>210</v>
      </c>
      <c r="D16" s="50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74">
        <v>1</v>
      </c>
      <c r="P16" s="74"/>
      <c r="Q16" s="74">
        <v>1</v>
      </c>
      <c r="R16" s="74">
        <v>1</v>
      </c>
      <c r="S16" s="74">
        <v>1</v>
      </c>
      <c r="T16" s="74">
        <v>1</v>
      </c>
      <c r="U16" s="74">
        <v>1</v>
      </c>
      <c r="V16" s="74"/>
      <c r="W16" s="74">
        <v>1</v>
      </c>
      <c r="X16" s="74">
        <v>1</v>
      </c>
      <c r="Y16" s="74"/>
      <c r="Z16" s="74"/>
    </row>
    <row r="17" spans="1:26" ht="25.5">
      <c r="A17" s="140"/>
      <c r="B17" s="62" t="s">
        <v>180</v>
      </c>
      <c r="C17" s="51" t="s">
        <v>212</v>
      </c>
      <c r="D17" s="50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74">
        <v>1</v>
      </c>
      <c r="P17" s="74"/>
      <c r="Q17" s="74">
        <v>1</v>
      </c>
      <c r="R17" s="74">
        <v>1</v>
      </c>
      <c r="S17" s="74">
        <v>1</v>
      </c>
      <c r="T17" s="74">
        <v>1</v>
      </c>
      <c r="U17" s="74">
        <v>1</v>
      </c>
      <c r="V17" s="74"/>
      <c r="W17" s="74">
        <v>1</v>
      </c>
      <c r="X17" s="74">
        <v>1</v>
      </c>
      <c r="Y17" s="74"/>
      <c r="Z17" s="74"/>
    </row>
    <row r="18" spans="1:26" ht="15.75">
      <c r="A18" s="140"/>
      <c r="B18" s="62" t="s">
        <v>181</v>
      </c>
      <c r="C18" s="51" t="s">
        <v>211</v>
      </c>
      <c r="D18" s="50">
        <v>1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74">
        <v>1</v>
      </c>
      <c r="P18" s="74"/>
      <c r="Q18" s="74">
        <v>0</v>
      </c>
      <c r="R18" s="74">
        <v>1</v>
      </c>
      <c r="S18" s="74">
        <v>1</v>
      </c>
      <c r="T18" s="74">
        <v>1</v>
      </c>
      <c r="U18" s="74">
        <v>1</v>
      </c>
      <c r="V18" s="74"/>
      <c r="W18" s="74">
        <v>1</v>
      </c>
      <c r="X18" s="74">
        <v>1</v>
      </c>
      <c r="Y18" s="74"/>
      <c r="Z18" s="74"/>
    </row>
    <row r="19" spans="1:26" ht="25.5">
      <c r="A19" s="142"/>
      <c r="B19" s="63" t="s">
        <v>182</v>
      </c>
      <c r="C19" s="51">
        <v>8</v>
      </c>
      <c r="D19" s="50">
        <v>3</v>
      </c>
      <c r="E19" s="32">
        <v>2</v>
      </c>
      <c r="F19" s="32">
        <v>2</v>
      </c>
      <c r="G19" s="32">
        <v>2</v>
      </c>
      <c r="H19" s="32">
        <v>3</v>
      </c>
      <c r="I19" s="32">
        <v>3</v>
      </c>
      <c r="J19" s="32">
        <v>3</v>
      </c>
      <c r="K19" s="32">
        <v>3</v>
      </c>
      <c r="L19" s="32">
        <v>3</v>
      </c>
      <c r="M19" s="32">
        <v>2</v>
      </c>
      <c r="N19" s="32">
        <v>2</v>
      </c>
      <c r="O19" s="74">
        <v>3</v>
      </c>
      <c r="P19" s="74"/>
      <c r="Q19" s="74">
        <v>3</v>
      </c>
      <c r="R19" s="74">
        <v>2</v>
      </c>
      <c r="S19" s="74">
        <v>1</v>
      </c>
      <c r="T19" s="74">
        <v>3</v>
      </c>
      <c r="U19" s="74">
        <v>2</v>
      </c>
      <c r="V19" s="74"/>
      <c r="W19" s="74">
        <v>3</v>
      </c>
      <c r="X19" s="74">
        <v>3</v>
      </c>
      <c r="Y19" s="74"/>
      <c r="Z19" s="74"/>
    </row>
    <row r="20" spans="1:26" ht="31.5" customHeight="1">
      <c r="A20" s="64" t="s">
        <v>184</v>
      </c>
      <c r="B20" s="65" t="s">
        <v>183</v>
      </c>
      <c r="C20" s="51">
        <v>9</v>
      </c>
      <c r="D20" s="50">
        <v>3</v>
      </c>
      <c r="E20" s="32">
        <v>3</v>
      </c>
      <c r="F20" s="32">
        <v>3</v>
      </c>
      <c r="G20" s="32">
        <v>1</v>
      </c>
      <c r="H20" s="32">
        <v>3</v>
      </c>
      <c r="I20" s="32">
        <v>3</v>
      </c>
      <c r="J20" s="32">
        <v>3</v>
      </c>
      <c r="K20" s="32">
        <v>2</v>
      </c>
      <c r="L20" s="32">
        <v>3</v>
      </c>
      <c r="M20" s="32">
        <v>3</v>
      </c>
      <c r="N20" s="32">
        <v>3</v>
      </c>
      <c r="O20" s="74">
        <v>3</v>
      </c>
      <c r="P20" s="74"/>
      <c r="Q20" s="74">
        <v>3</v>
      </c>
      <c r="R20" s="74">
        <v>3</v>
      </c>
      <c r="S20" s="74">
        <v>2</v>
      </c>
      <c r="T20" s="74">
        <v>3</v>
      </c>
      <c r="U20" s="74">
        <v>3</v>
      </c>
      <c r="V20" s="74"/>
      <c r="W20" s="74">
        <v>2</v>
      </c>
      <c r="X20" s="74">
        <v>3</v>
      </c>
      <c r="Y20" s="74"/>
      <c r="Z20" s="74"/>
    </row>
    <row r="21" spans="1:26" ht="15">
      <c r="A21" s="143" t="s">
        <v>185</v>
      </c>
      <c r="B21" s="144"/>
      <c r="C21" s="54"/>
      <c r="D21" s="28">
        <v>22</v>
      </c>
      <c r="E21" s="55">
        <f>SUM(E5:E20)</f>
        <v>14</v>
      </c>
      <c r="F21" s="55">
        <f aca="true" t="shared" si="0" ref="F21:Z21">SUM(F5:F20)</f>
        <v>16</v>
      </c>
      <c r="G21" s="55">
        <f t="shared" si="0"/>
        <v>17</v>
      </c>
      <c r="H21" s="55">
        <f t="shared" si="0"/>
        <v>22</v>
      </c>
      <c r="I21" s="55">
        <f t="shared" si="0"/>
        <v>18</v>
      </c>
      <c r="J21" s="55">
        <f t="shared" si="0"/>
        <v>19</v>
      </c>
      <c r="K21" s="55">
        <f t="shared" si="0"/>
        <v>21</v>
      </c>
      <c r="L21" s="55">
        <f t="shared" si="0"/>
        <v>21</v>
      </c>
      <c r="M21" s="55">
        <f t="shared" si="0"/>
        <v>19</v>
      </c>
      <c r="N21" s="55">
        <f t="shared" si="0"/>
        <v>17</v>
      </c>
      <c r="O21" s="68">
        <f t="shared" si="0"/>
        <v>20</v>
      </c>
      <c r="P21" s="68">
        <f t="shared" si="0"/>
        <v>0</v>
      </c>
      <c r="Q21" s="68">
        <f t="shared" si="0"/>
        <v>16</v>
      </c>
      <c r="R21" s="68">
        <f t="shared" si="0"/>
        <v>17</v>
      </c>
      <c r="S21" s="68">
        <f t="shared" si="0"/>
        <v>14</v>
      </c>
      <c r="T21" s="68">
        <f t="shared" si="0"/>
        <v>17</v>
      </c>
      <c r="U21" s="68">
        <f t="shared" si="0"/>
        <v>16</v>
      </c>
      <c r="V21" s="68">
        <f t="shared" si="0"/>
        <v>0</v>
      </c>
      <c r="W21" s="68">
        <f t="shared" si="0"/>
        <v>15</v>
      </c>
      <c r="X21" s="68">
        <f t="shared" si="0"/>
        <v>18</v>
      </c>
      <c r="Y21" s="68">
        <f t="shared" si="0"/>
        <v>0</v>
      </c>
      <c r="Z21" s="68">
        <f t="shared" si="0"/>
        <v>0</v>
      </c>
    </row>
    <row r="22" spans="1:26" ht="15">
      <c r="A22" s="143" t="s">
        <v>186</v>
      </c>
      <c r="B22" s="144"/>
      <c r="C22" s="54"/>
      <c r="D22" s="28"/>
      <c r="E22" s="56">
        <f>E21/$D$21</f>
        <v>0.6363636363636364</v>
      </c>
      <c r="F22" s="56">
        <f aca="true" t="shared" si="1" ref="F22:Z22">F21/$D$21</f>
        <v>0.7272727272727273</v>
      </c>
      <c r="G22" s="56">
        <f t="shared" si="1"/>
        <v>0.7727272727272727</v>
      </c>
      <c r="H22" s="93">
        <f t="shared" si="1"/>
        <v>1</v>
      </c>
      <c r="I22" s="56">
        <f t="shared" si="1"/>
        <v>0.8181818181818182</v>
      </c>
      <c r="J22" s="56">
        <f t="shared" si="1"/>
        <v>0.8636363636363636</v>
      </c>
      <c r="K22" s="56">
        <f t="shared" si="1"/>
        <v>0.9545454545454546</v>
      </c>
      <c r="L22" s="56">
        <f t="shared" si="1"/>
        <v>0.9545454545454546</v>
      </c>
      <c r="M22" s="56">
        <f t="shared" si="1"/>
        <v>0.8636363636363636</v>
      </c>
      <c r="N22" s="56">
        <f t="shared" si="1"/>
        <v>0.7727272727272727</v>
      </c>
      <c r="O22" s="91">
        <f t="shared" si="1"/>
        <v>0.9090909090909091</v>
      </c>
      <c r="P22" s="91">
        <f t="shared" si="1"/>
        <v>0</v>
      </c>
      <c r="Q22" s="91">
        <f t="shared" si="1"/>
        <v>0.7272727272727273</v>
      </c>
      <c r="R22" s="91">
        <f t="shared" si="1"/>
        <v>0.7727272727272727</v>
      </c>
      <c r="S22" s="91">
        <f t="shared" si="1"/>
        <v>0.6363636363636364</v>
      </c>
      <c r="T22" s="91">
        <f t="shared" si="1"/>
        <v>0.7727272727272727</v>
      </c>
      <c r="U22" s="91">
        <f t="shared" si="1"/>
        <v>0.7272727272727273</v>
      </c>
      <c r="V22" s="91">
        <f t="shared" si="1"/>
        <v>0</v>
      </c>
      <c r="W22" s="91">
        <f t="shared" si="1"/>
        <v>0.6818181818181818</v>
      </c>
      <c r="X22" s="91">
        <f t="shared" si="1"/>
        <v>0.8181818181818182</v>
      </c>
      <c r="Y22" s="91">
        <f t="shared" si="1"/>
        <v>0</v>
      </c>
      <c r="Z22" s="91">
        <f t="shared" si="1"/>
        <v>0</v>
      </c>
    </row>
    <row r="23" spans="1:26" ht="26.25">
      <c r="A23" s="145" t="s">
        <v>196</v>
      </c>
      <c r="B23" s="66" t="s">
        <v>187</v>
      </c>
      <c r="C23" s="51" t="s">
        <v>213</v>
      </c>
      <c r="D23" s="50">
        <v>2</v>
      </c>
      <c r="E23" s="32">
        <v>2</v>
      </c>
      <c r="F23" s="32">
        <v>1</v>
      </c>
      <c r="G23" s="32">
        <v>2</v>
      </c>
      <c r="H23" s="32">
        <v>2</v>
      </c>
      <c r="I23" s="32">
        <v>2</v>
      </c>
      <c r="J23" s="32">
        <v>2</v>
      </c>
      <c r="K23" s="32">
        <v>1</v>
      </c>
      <c r="L23" s="32">
        <v>1</v>
      </c>
      <c r="M23" s="32">
        <v>2</v>
      </c>
      <c r="N23" s="32">
        <v>1</v>
      </c>
      <c r="O23" s="74">
        <v>2</v>
      </c>
      <c r="P23" s="74"/>
      <c r="Q23" s="74">
        <v>2</v>
      </c>
      <c r="R23" s="74">
        <v>1</v>
      </c>
      <c r="S23" s="74">
        <v>1</v>
      </c>
      <c r="T23" s="74">
        <v>1</v>
      </c>
      <c r="U23" s="74">
        <v>1</v>
      </c>
      <c r="V23" s="74"/>
      <c r="W23" s="74">
        <v>1</v>
      </c>
      <c r="X23" s="74">
        <v>2</v>
      </c>
      <c r="Y23" s="74"/>
      <c r="Z23" s="74"/>
    </row>
    <row r="24" spans="1:26" ht="15.75">
      <c r="A24" s="146"/>
      <c r="B24" s="66" t="s">
        <v>188</v>
      </c>
      <c r="C24" s="51" t="s">
        <v>214</v>
      </c>
      <c r="D24" s="50">
        <v>2</v>
      </c>
      <c r="E24" s="32">
        <v>2</v>
      </c>
      <c r="F24" s="32">
        <v>2</v>
      </c>
      <c r="G24" s="32">
        <v>2</v>
      </c>
      <c r="H24" s="32">
        <v>2</v>
      </c>
      <c r="I24" s="32">
        <v>2</v>
      </c>
      <c r="J24" s="32">
        <v>2</v>
      </c>
      <c r="K24" s="32">
        <v>2</v>
      </c>
      <c r="L24" s="32">
        <v>2</v>
      </c>
      <c r="M24" s="32">
        <v>2</v>
      </c>
      <c r="N24" s="32">
        <v>0</v>
      </c>
      <c r="O24" s="74">
        <v>2</v>
      </c>
      <c r="P24" s="74"/>
      <c r="Q24" s="74">
        <v>2</v>
      </c>
      <c r="R24" s="74">
        <v>2</v>
      </c>
      <c r="S24" s="74">
        <v>1</v>
      </c>
      <c r="T24" s="74">
        <v>0</v>
      </c>
      <c r="U24" s="74">
        <v>2</v>
      </c>
      <c r="V24" s="74"/>
      <c r="W24" s="74">
        <v>1</v>
      </c>
      <c r="X24" s="74">
        <v>2</v>
      </c>
      <c r="Y24" s="74"/>
      <c r="Z24" s="74"/>
    </row>
    <row r="25" spans="1:26" ht="27.75" customHeight="1">
      <c r="A25" s="145" t="s">
        <v>197</v>
      </c>
      <c r="B25" s="66" t="s">
        <v>189</v>
      </c>
      <c r="C25" s="51" t="s">
        <v>215</v>
      </c>
      <c r="D25" s="50">
        <v>2</v>
      </c>
      <c r="E25" s="32">
        <v>0</v>
      </c>
      <c r="F25" s="32">
        <v>0</v>
      </c>
      <c r="G25" s="32">
        <v>1</v>
      </c>
      <c r="H25" s="32">
        <v>1</v>
      </c>
      <c r="I25" s="32">
        <v>1</v>
      </c>
      <c r="J25" s="32">
        <v>2</v>
      </c>
      <c r="K25" s="32">
        <v>2</v>
      </c>
      <c r="L25" s="32">
        <v>0</v>
      </c>
      <c r="M25" s="32">
        <v>2</v>
      </c>
      <c r="N25" s="32">
        <v>0</v>
      </c>
      <c r="O25" s="74">
        <v>2</v>
      </c>
      <c r="P25" s="74"/>
      <c r="Q25" s="74">
        <v>1</v>
      </c>
      <c r="R25" s="74">
        <v>0</v>
      </c>
      <c r="S25" s="74">
        <v>1</v>
      </c>
      <c r="T25" s="74">
        <v>0</v>
      </c>
      <c r="U25" s="74">
        <v>2</v>
      </c>
      <c r="V25" s="74"/>
      <c r="W25" s="74">
        <v>0</v>
      </c>
      <c r="X25" s="74">
        <v>2</v>
      </c>
      <c r="Y25" s="74"/>
      <c r="Z25" s="74"/>
    </row>
    <row r="26" spans="1:26" ht="51" customHeight="1">
      <c r="A26" s="146"/>
      <c r="B26" s="66" t="s">
        <v>190</v>
      </c>
      <c r="C26" s="51">
        <v>13</v>
      </c>
      <c r="D26" s="50">
        <v>2</v>
      </c>
      <c r="E26" s="32">
        <v>0</v>
      </c>
      <c r="F26" s="32">
        <v>0</v>
      </c>
      <c r="G26" s="32">
        <v>2</v>
      </c>
      <c r="H26" s="32">
        <v>2</v>
      </c>
      <c r="I26" s="32">
        <v>2</v>
      </c>
      <c r="J26" s="32">
        <v>2</v>
      </c>
      <c r="K26" s="32">
        <v>2</v>
      </c>
      <c r="L26" s="32">
        <v>0</v>
      </c>
      <c r="M26" s="32">
        <v>2</v>
      </c>
      <c r="N26" s="32">
        <v>0</v>
      </c>
      <c r="O26" s="74">
        <v>2</v>
      </c>
      <c r="P26" s="74"/>
      <c r="Q26" s="74">
        <v>0</v>
      </c>
      <c r="R26" s="74">
        <v>0</v>
      </c>
      <c r="S26" s="74">
        <v>0</v>
      </c>
      <c r="T26" s="74">
        <v>0</v>
      </c>
      <c r="U26" s="74">
        <v>1</v>
      </c>
      <c r="V26" s="74"/>
      <c r="W26" s="74">
        <v>0</v>
      </c>
      <c r="X26" s="74">
        <v>2</v>
      </c>
      <c r="Y26" s="74"/>
      <c r="Z26" s="74"/>
    </row>
    <row r="27" spans="1:26" ht="26.25" customHeight="1">
      <c r="A27" s="42" t="s">
        <v>198</v>
      </c>
      <c r="B27" s="66" t="s">
        <v>191</v>
      </c>
      <c r="C27" s="51">
        <v>11</v>
      </c>
      <c r="D27" s="50">
        <v>3</v>
      </c>
      <c r="E27" s="32">
        <v>0</v>
      </c>
      <c r="F27" s="32">
        <v>2</v>
      </c>
      <c r="G27" s="32">
        <v>1</v>
      </c>
      <c r="H27" s="32">
        <v>3</v>
      </c>
      <c r="I27" s="32">
        <v>1</v>
      </c>
      <c r="J27" s="32">
        <v>2</v>
      </c>
      <c r="K27" s="32">
        <v>1</v>
      </c>
      <c r="L27" s="32">
        <v>0</v>
      </c>
      <c r="M27" s="32">
        <v>3</v>
      </c>
      <c r="N27" s="32">
        <v>0</v>
      </c>
      <c r="O27" s="74">
        <v>3</v>
      </c>
      <c r="P27" s="74"/>
      <c r="Q27" s="74">
        <v>0</v>
      </c>
      <c r="R27" s="74">
        <v>0</v>
      </c>
      <c r="S27" s="74">
        <v>1</v>
      </c>
      <c r="T27" s="74">
        <v>0</v>
      </c>
      <c r="U27" s="74">
        <v>2</v>
      </c>
      <c r="V27" s="74"/>
      <c r="W27" s="74">
        <v>0</v>
      </c>
      <c r="X27" s="74">
        <v>1</v>
      </c>
      <c r="Y27" s="74"/>
      <c r="Z27" s="74"/>
    </row>
    <row r="28" spans="1:26" ht="40.5" customHeight="1">
      <c r="A28" s="42" t="s">
        <v>199</v>
      </c>
      <c r="B28" s="66" t="s">
        <v>192</v>
      </c>
      <c r="C28" s="51">
        <v>10</v>
      </c>
      <c r="D28" s="50">
        <v>3</v>
      </c>
      <c r="E28" s="32">
        <v>0</v>
      </c>
      <c r="F28" s="32">
        <v>0</v>
      </c>
      <c r="G28" s="32">
        <v>2</v>
      </c>
      <c r="H28" s="32">
        <v>1</v>
      </c>
      <c r="I28" s="32">
        <v>3</v>
      </c>
      <c r="J28" s="32">
        <v>3</v>
      </c>
      <c r="K28" s="32">
        <v>3</v>
      </c>
      <c r="L28" s="32">
        <v>1</v>
      </c>
      <c r="M28" s="32">
        <v>3</v>
      </c>
      <c r="N28" s="32">
        <v>1</v>
      </c>
      <c r="O28" s="74">
        <v>3</v>
      </c>
      <c r="P28" s="74"/>
      <c r="Q28" s="74">
        <v>2</v>
      </c>
      <c r="R28" s="74">
        <v>1</v>
      </c>
      <c r="S28" s="74">
        <v>0</v>
      </c>
      <c r="T28" s="74">
        <v>0</v>
      </c>
      <c r="U28" s="74">
        <v>3</v>
      </c>
      <c r="V28" s="74"/>
      <c r="W28" s="74">
        <v>1</v>
      </c>
      <c r="X28" s="74">
        <v>1</v>
      </c>
      <c r="Y28" s="74"/>
      <c r="Z28" s="74"/>
    </row>
    <row r="29" spans="1:26" ht="27.75" customHeight="1">
      <c r="A29" s="42" t="s">
        <v>195</v>
      </c>
      <c r="B29" s="67" t="s">
        <v>193</v>
      </c>
      <c r="C29" s="51">
        <v>14</v>
      </c>
      <c r="D29" s="50" t="s">
        <v>34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5">
      <c r="A30" s="147" t="s">
        <v>194</v>
      </c>
      <c r="B30" s="148"/>
      <c r="C30" s="52"/>
      <c r="D30" s="50">
        <v>14</v>
      </c>
      <c r="E30" s="55">
        <f>SUM(E23:E28)</f>
        <v>4</v>
      </c>
      <c r="F30" s="55">
        <f aca="true" t="shared" si="2" ref="F30:Z30">SUM(F23:F28)</f>
        <v>5</v>
      </c>
      <c r="G30" s="55">
        <f t="shared" si="2"/>
        <v>10</v>
      </c>
      <c r="H30" s="55">
        <f t="shared" si="2"/>
        <v>11</v>
      </c>
      <c r="I30" s="55">
        <f t="shared" si="2"/>
        <v>11</v>
      </c>
      <c r="J30" s="55">
        <f t="shared" si="2"/>
        <v>13</v>
      </c>
      <c r="K30" s="55">
        <f t="shared" si="2"/>
        <v>11</v>
      </c>
      <c r="L30" s="55">
        <f t="shared" si="2"/>
        <v>4</v>
      </c>
      <c r="M30" s="55">
        <f t="shared" si="2"/>
        <v>14</v>
      </c>
      <c r="N30" s="55">
        <f t="shared" si="2"/>
        <v>2</v>
      </c>
      <c r="O30" s="68">
        <f t="shared" si="2"/>
        <v>14</v>
      </c>
      <c r="P30" s="80">
        <f t="shared" si="2"/>
        <v>0</v>
      </c>
      <c r="Q30" s="68">
        <f t="shared" si="2"/>
        <v>7</v>
      </c>
      <c r="R30" s="68">
        <f t="shared" si="2"/>
        <v>4</v>
      </c>
      <c r="S30" s="68">
        <f t="shared" si="2"/>
        <v>4</v>
      </c>
      <c r="T30" s="68">
        <f t="shared" si="2"/>
        <v>1</v>
      </c>
      <c r="U30" s="68">
        <f t="shared" si="2"/>
        <v>11</v>
      </c>
      <c r="V30" s="80">
        <f t="shared" si="2"/>
        <v>0</v>
      </c>
      <c r="W30" s="68">
        <f t="shared" si="2"/>
        <v>3</v>
      </c>
      <c r="X30" s="68">
        <f t="shared" si="2"/>
        <v>10</v>
      </c>
      <c r="Y30" s="80">
        <f t="shared" si="2"/>
        <v>0</v>
      </c>
      <c r="Z30" s="80">
        <f t="shared" si="2"/>
        <v>0</v>
      </c>
    </row>
    <row r="31" spans="1:26" ht="15">
      <c r="A31" s="149" t="s">
        <v>186</v>
      </c>
      <c r="B31" s="150"/>
      <c r="C31" s="53"/>
      <c r="D31" s="50"/>
      <c r="E31" s="56">
        <f>E30/$D$30</f>
        <v>0.2857142857142857</v>
      </c>
      <c r="F31" s="56">
        <f aca="true" t="shared" si="3" ref="F31:Z31">F30/$D$30</f>
        <v>0.35714285714285715</v>
      </c>
      <c r="G31" s="56">
        <f t="shared" si="3"/>
        <v>0.7142857142857143</v>
      </c>
      <c r="H31" s="56">
        <f t="shared" si="3"/>
        <v>0.7857142857142857</v>
      </c>
      <c r="I31" s="56">
        <f t="shared" si="3"/>
        <v>0.7857142857142857</v>
      </c>
      <c r="J31" s="56">
        <f t="shared" si="3"/>
        <v>0.9285714285714286</v>
      </c>
      <c r="K31" s="56">
        <f t="shared" si="3"/>
        <v>0.7857142857142857</v>
      </c>
      <c r="L31" s="56">
        <f t="shared" si="3"/>
        <v>0.2857142857142857</v>
      </c>
      <c r="M31" s="93">
        <f t="shared" si="3"/>
        <v>1</v>
      </c>
      <c r="N31" s="56">
        <f t="shared" si="3"/>
        <v>0.14285714285714285</v>
      </c>
      <c r="O31" s="92">
        <f t="shared" si="3"/>
        <v>1</v>
      </c>
      <c r="P31" s="81">
        <f t="shared" si="3"/>
        <v>0</v>
      </c>
      <c r="Q31" s="91">
        <f t="shared" si="3"/>
        <v>0.5</v>
      </c>
      <c r="R31" s="91">
        <f t="shared" si="3"/>
        <v>0.2857142857142857</v>
      </c>
      <c r="S31" s="91">
        <f t="shared" si="3"/>
        <v>0.2857142857142857</v>
      </c>
      <c r="T31" s="91">
        <f t="shared" si="3"/>
        <v>0.07142857142857142</v>
      </c>
      <c r="U31" s="91">
        <f t="shared" si="3"/>
        <v>0.7857142857142857</v>
      </c>
      <c r="V31" s="81">
        <f t="shared" si="3"/>
        <v>0</v>
      </c>
      <c r="W31" s="91">
        <f t="shared" si="3"/>
        <v>0.21428571428571427</v>
      </c>
      <c r="X31" s="91">
        <f t="shared" si="3"/>
        <v>0.7142857142857143</v>
      </c>
      <c r="Y31" s="81">
        <f t="shared" si="3"/>
        <v>0</v>
      </c>
      <c r="Z31" s="81">
        <f t="shared" si="3"/>
        <v>0</v>
      </c>
    </row>
    <row r="32" spans="1:26" ht="16.5" customHeight="1">
      <c r="A32" s="36"/>
      <c r="B32" s="37" t="s">
        <v>40</v>
      </c>
      <c r="C32" s="43"/>
      <c r="D32" s="38"/>
      <c r="E32" s="32" t="str">
        <f>IF(E38&lt;50%,"н",IF(E38&lt;65%,"д-",IF(E38&lt;80%,"д",IF(E38&lt;95%,"д+","в"))))</f>
        <v>д-</v>
      </c>
      <c r="F32" s="32" t="str">
        <f aca="true" t="shared" si="4" ref="F32:Z32">IF(F38&lt;50%,"н",IF(F38&lt;65%,"д-",IF(F38&lt;80%,"д",IF(F38&lt;95%,"д+","в"))))</f>
        <v>д-</v>
      </c>
      <c r="G32" s="32" t="str">
        <f t="shared" si="4"/>
        <v>д</v>
      </c>
      <c r="H32" s="32" t="str">
        <f t="shared" si="4"/>
        <v>д+</v>
      </c>
      <c r="I32" s="32" t="str">
        <f t="shared" si="4"/>
        <v>д+</v>
      </c>
      <c r="J32" s="32" t="str">
        <f t="shared" si="4"/>
        <v>д+</v>
      </c>
      <c r="K32" s="32" t="str">
        <f t="shared" si="4"/>
        <v>д+</v>
      </c>
      <c r="L32" s="32" t="str">
        <f t="shared" si="4"/>
        <v>д</v>
      </c>
      <c r="M32" s="32" t="str">
        <f t="shared" si="4"/>
        <v>д+</v>
      </c>
      <c r="N32" s="32" t="str">
        <f t="shared" si="4"/>
        <v>д-</v>
      </c>
      <c r="O32" s="74" t="str">
        <f t="shared" si="4"/>
        <v>д+</v>
      </c>
      <c r="P32" s="45" t="str">
        <f t="shared" si="4"/>
        <v>н</v>
      </c>
      <c r="Q32" s="74" t="str">
        <f t="shared" si="4"/>
        <v>д-</v>
      </c>
      <c r="R32" s="74" t="str">
        <f t="shared" si="4"/>
        <v>д-</v>
      </c>
      <c r="S32" s="74" t="str">
        <f t="shared" si="4"/>
        <v>д-</v>
      </c>
      <c r="T32" s="74" t="str">
        <f t="shared" si="4"/>
        <v>д-</v>
      </c>
      <c r="U32" s="74" t="str">
        <f t="shared" si="4"/>
        <v>д</v>
      </c>
      <c r="V32" s="45" t="str">
        <f t="shared" si="4"/>
        <v>н</v>
      </c>
      <c r="W32" s="74" t="str">
        <f t="shared" si="4"/>
        <v>д-</v>
      </c>
      <c r="X32" s="74" t="str">
        <f t="shared" si="4"/>
        <v>д</v>
      </c>
      <c r="Y32" s="45" t="str">
        <f t="shared" si="4"/>
        <v>н</v>
      </c>
      <c r="Z32" s="45" t="str">
        <f t="shared" si="4"/>
        <v>н</v>
      </c>
    </row>
    <row r="33" spans="1:26" ht="15.75">
      <c r="A33" s="36"/>
      <c r="B33" s="37" t="s">
        <v>41</v>
      </c>
      <c r="C33" s="43"/>
      <c r="D33" s="38"/>
      <c r="E33" s="32">
        <f>IF(E37&lt;18,2,IF(E37&lt;25,3,IF(E37&lt;32,4,5)))</f>
        <v>3</v>
      </c>
      <c r="F33" s="32">
        <f aca="true" t="shared" si="5" ref="F33:Z33">IF(F37&lt;18,2,IF(F37&lt;25,3,IF(F37&lt;32,4,5)))</f>
        <v>3</v>
      </c>
      <c r="G33" s="32">
        <f t="shared" si="5"/>
        <v>4</v>
      </c>
      <c r="H33" s="32">
        <f t="shared" si="5"/>
        <v>5</v>
      </c>
      <c r="I33" s="32">
        <f t="shared" si="5"/>
        <v>4</v>
      </c>
      <c r="J33" s="32">
        <f t="shared" si="5"/>
        <v>5</v>
      </c>
      <c r="K33" s="32">
        <f t="shared" si="5"/>
        <v>5</v>
      </c>
      <c r="L33" s="32">
        <f t="shared" si="5"/>
        <v>4</v>
      </c>
      <c r="M33" s="32">
        <f t="shared" si="5"/>
        <v>5</v>
      </c>
      <c r="N33" s="32">
        <f t="shared" si="5"/>
        <v>3</v>
      </c>
      <c r="O33" s="74">
        <f t="shared" si="5"/>
        <v>5</v>
      </c>
      <c r="P33" s="45">
        <f t="shared" si="5"/>
        <v>2</v>
      </c>
      <c r="Q33" s="74">
        <f t="shared" si="5"/>
        <v>3</v>
      </c>
      <c r="R33" s="74">
        <f t="shared" si="5"/>
        <v>3</v>
      </c>
      <c r="S33" s="74">
        <f t="shared" si="5"/>
        <v>3</v>
      </c>
      <c r="T33" s="74">
        <f t="shared" si="5"/>
        <v>3</v>
      </c>
      <c r="U33" s="74">
        <f t="shared" si="5"/>
        <v>4</v>
      </c>
      <c r="V33" s="45">
        <f t="shared" si="5"/>
        <v>2</v>
      </c>
      <c r="W33" s="74">
        <f t="shared" si="5"/>
        <v>3</v>
      </c>
      <c r="X33" s="74">
        <f t="shared" si="5"/>
        <v>4</v>
      </c>
      <c r="Y33" s="45">
        <f t="shared" si="5"/>
        <v>2</v>
      </c>
      <c r="Z33" s="45">
        <f t="shared" si="5"/>
        <v>2</v>
      </c>
    </row>
    <row r="34" spans="1:26" ht="69" customHeight="1">
      <c r="A34" s="36"/>
      <c r="B34" s="36"/>
      <c r="C34" s="36"/>
      <c r="D34" s="36"/>
      <c r="E34" s="117" t="s">
        <v>229</v>
      </c>
      <c r="F34" s="119" t="s">
        <v>59</v>
      </c>
      <c r="G34" s="119" t="s">
        <v>60</v>
      </c>
      <c r="H34" s="117" t="s">
        <v>61</v>
      </c>
      <c r="I34" s="117" t="s">
        <v>62</v>
      </c>
      <c r="J34" s="117" t="s">
        <v>63</v>
      </c>
      <c r="K34" s="117" t="s">
        <v>64</v>
      </c>
      <c r="L34" s="117" t="s">
        <v>65</v>
      </c>
      <c r="M34" s="125" t="s">
        <v>67</v>
      </c>
      <c r="N34" s="117" t="s">
        <v>68</v>
      </c>
      <c r="O34" s="185" t="s">
        <v>66</v>
      </c>
      <c r="P34" s="151" t="s">
        <v>69</v>
      </c>
      <c r="Q34" s="151" t="s">
        <v>70</v>
      </c>
      <c r="R34" s="151" t="s">
        <v>71</v>
      </c>
      <c r="S34" s="151" t="s">
        <v>230</v>
      </c>
      <c r="T34" s="151" t="s">
        <v>72</v>
      </c>
      <c r="U34" s="151" t="s">
        <v>73</v>
      </c>
      <c r="V34" s="151" t="s">
        <v>74</v>
      </c>
      <c r="W34" s="151" t="s">
        <v>75</v>
      </c>
      <c r="X34" s="151" t="s">
        <v>231</v>
      </c>
      <c r="Y34" s="189"/>
      <c r="Z34" s="187"/>
    </row>
    <row r="35" spans="1:26" ht="10.5" customHeight="1">
      <c r="A35" s="36"/>
      <c r="B35" s="36"/>
      <c r="C35" s="36"/>
      <c r="D35" s="36"/>
      <c r="E35" s="118"/>
      <c r="F35" s="119"/>
      <c r="G35" s="119"/>
      <c r="H35" s="118"/>
      <c r="I35" s="118"/>
      <c r="J35" s="118"/>
      <c r="K35" s="118"/>
      <c r="L35" s="118"/>
      <c r="M35" s="126"/>
      <c r="N35" s="118"/>
      <c r="O35" s="186"/>
      <c r="P35" s="152"/>
      <c r="Q35" s="152"/>
      <c r="R35" s="152"/>
      <c r="S35" s="152"/>
      <c r="T35" s="152"/>
      <c r="U35" s="152"/>
      <c r="V35" s="152"/>
      <c r="W35" s="152"/>
      <c r="X35" s="152"/>
      <c r="Y35" s="189"/>
      <c r="Z35" s="187"/>
    </row>
    <row r="36" spans="1:26" ht="15.75">
      <c r="A36" s="36"/>
      <c r="B36" s="36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.75">
      <c r="A37" s="36"/>
      <c r="B37" s="40" t="s">
        <v>250</v>
      </c>
      <c r="C37" s="40">
        <v>18</v>
      </c>
      <c r="D37" s="40" t="s">
        <v>249</v>
      </c>
      <c r="E37" s="39">
        <f>E21+E30</f>
        <v>18</v>
      </c>
      <c r="F37" s="39">
        <f aca="true" t="shared" si="6" ref="F37:Z37">F21+F30</f>
        <v>21</v>
      </c>
      <c r="G37" s="39">
        <f t="shared" si="6"/>
        <v>27</v>
      </c>
      <c r="H37" s="39">
        <f t="shared" si="6"/>
        <v>33</v>
      </c>
      <c r="I37" s="39">
        <f t="shared" si="6"/>
        <v>29</v>
      </c>
      <c r="J37" s="39">
        <f t="shared" si="6"/>
        <v>32</v>
      </c>
      <c r="K37" s="39">
        <f t="shared" si="6"/>
        <v>32</v>
      </c>
      <c r="L37" s="39">
        <f t="shared" si="6"/>
        <v>25</v>
      </c>
      <c r="M37" s="39">
        <f t="shared" si="6"/>
        <v>33</v>
      </c>
      <c r="N37" s="39">
        <f t="shared" si="6"/>
        <v>19</v>
      </c>
      <c r="O37" s="39">
        <f t="shared" si="6"/>
        <v>34</v>
      </c>
      <c r="P37" s="39">
        <f t="shared" si="6"/>
        <v>0</v>
      </c>
      <c r="Q37" s="39">
        <f t="shared" si="6"/>
        <v>23</v>
      </c>
      <c r="R37" s="39">
        <f t="shared" si="6"/>
        <v>21</v>
      </c>
      <c r="S37" s="39">
        <f t="shared" si="6"/>
        <v>18</v>
      </c>
      <c r="T37" s="39">
        <f t="shared" si="6"/>
        <v>18</v>
      </c>
      <c r="U37" s="39">
        <f t="shared" si="6"/>
        <v>27</v>
      </c>
      <c r="V37" s="39">
        <f t="shared" si="6"/>
        <v>0</v>
      </c>
      <c r="W37" s="39">
        <f t="shared" si="6"/>
        <v>18</v>
      </c>
      <c r="X37" s="39">
        <f t="shared" si="6"/>
        <v>28</v>
      </c>
      <c r="Y37" s="39">
        <f t="shared" si="6"/>
        <v>0</v>
      </c>
      <c r="Z37" s="39">
        <f t="shared" si="6"/>
        <v>0</v>
      </c>
    </row>
    <row r="38" spans="2:26" ht="15">
      <c r="B38" s="10" t="s">
        <v>248</v>
      </c>
      <c r="C38" s="105">
        <f>SUM(E38:Z38)/C37</f>
        <v>0.7037037037037038</v>
      </c>
      <c r="D38" s="10"/>
      <c r="E38" s="9">
        <f>E37/36</f>
        <v>0.5</v>
      </c>
      <c r="F38" s="9">
        <f aca="true" t="shared" si="7" ref="F38:Z38">F37/36</f>
        <v>0.5833333333333334</v>
      </c>
      <c r="G38" s="9">
        <f t="shared" si="7"/>
        <v>0.75</v>
      </c>
      <c r="H38" s="9">
        <f t="shared" si="7"/>
        <v>0.9166666666666666</v>
      </c>
      <c r="I38" s="9">
        <f t="shared" si="7"/>
        <v>0.8055555555555556</v>
      </c>
      <c r="J38" s="9">
        <f t="shared" si="7"/>
        <v>0.8888888888888888</v>
      </c>
      <c r="K38" s="9">
        <f t="shared" si="7"/>
        <v>0.8888888888888888</v>
      </c>
      <c r="L38" s="9">
        <f t="shared" si="7"/>
        <v>0.6944444444444444</v>
      </c>
      <c r="M38" s="9">
        <f t="shared" si="7"/>
        <v>0.9166666666666666</v>
      </c>
      <c r="N38" s="9">
        <f t="shared" si="7"/>
        <v>0.5277777777777778</v>
      </c>
      <c r="O38" s="9">
        <f t="shared" si="7"/>
        <v>0.9444444444444444</v>
      </c>
      <c r="P38" s="9">
        <f t="shared" si="7"/>
        <v>0</v>
      </c>
      <c r="Q38" s="9">
        <f t="shared" si="7"/>
        <v>0.6388888888888888</v>
      </c>
      <c r="R38" s="9">
        <f t="shared" si="7"/>
        <v>0.5833333333333334</v>
      </c>
      <c r="S38" s="9">
        <f t="shared" si="7"/>
        <v>0.5</v>
      </c>
      <c r="T38" s="9">
        <f t="shared" si="7"/>
        <v>0.5</v>
      </c>
      <c r="U38" s="9">
        <f t="shared" si="7"/>
        <v>0.75</v>
      </c>
      <c r="V38" s="9">
        <f t="shared" si="7"/>
        <v>0</v>
      </c>
      <c r="W38" s="9">
        <f t="shared" si="7"/>
        <v>0.5</v>
      </c>
      <c r="X38" s="9">
        <f t="shared" si="7"/>
        <v>0.7777777777777778</v>
      </c>
      <c r="Y38" s="9">
        <f t="shared" si="7"/>
        <v>0</v>
      </c>
      <c r="Z38" s="9">
        <f t="shared" si="7"/>
        <v>0</v>
      </c>
    </row>
    <row r="39" spans="3:26" ht="15"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3:26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9.5">
      <c r="B41" s="201" t="s">
        <v>251</v>
      </c>
    </row>
    <row r="42" spans="4:25" ht="93.75" customHeight="1">
      <c r="D42" s="171" t="s">
        <v>229</v>
      </c>
      <c r="E42" s="170" t="s">
        <v>59</v>
      </c>
      <c r="F42" s="170" t="s">
        <v>60</v>
      </c>
      <c r="G42" s="171" t="s">
        <v>61</v>
      </c>
      <c r="H42" s="171" t="s">
        <v>62</v>
      </c>
      <c r="I42" s="171" t="s">
        <v>63</v>
      </c>
      <c r="J42" s="171" t="s">
        <v>64</v>
      </c>
      <c r="K42" s="171" t="s">
        <v>65</v>
      </c>
      <c r="L42" s="174" t="s">
        <v>67</v>
      </c>
      <c r="M42" s="171" t="s">
        <v>68</v>
      </c>
      <c r="N42" s="171" t="s">
        <v>66</v>
      </c>
      <c r="O42" s="174" t="s">
        <v>69</v>
      </c>
      <c r="P42" s="174" t="s">
        <v>70</v>
      </c>
      <c r="Q42" s="174" t="s">
        <v>71</v>
      </c>
      <c r="R42" s="174" t="s">
        <v>230</v>
      </c>
      <c r="S42" s="174" t="s">
        <v>72</v>
      </c>
      <c r="T42" s="174" t="s">
        <v>73</v>
      </c>
      <c r="U42" s="174" t="s">
        <v>74</v>
      </c>
      <c r="V42" s="174" t="s">
        <v>75</v>
      </c>
      <c r="W42" s="174" t="s">
        <v>231</v>
      </c>
      <c r="X42" s="173"/>
      <c r="Y42" s="190"/>
    </row>
    <row r="43" spans="4:25" ht="15.75" thickBot="1">
      <c r="D43" s="188"/>
      <c r="E43" s="170"/>
      <c r="F43" s="170"/>
      <c r="G43" s="188"/>
      <c r="H43" s="188"/>
      <c r="I43" s="188"/>
      <c r="J43" s="188"/>
      <c r="K43" s="188"/>
      <c r="L43" s="175"/>
      <c r="M43" s="188"/>
      <c r="N43" s="188"/>
      <c r="O43" s="175"/>
      <c r="P43" s="175"/>
      <c r="Q43" s="175"/>
      <c r="R43" s="175"/>
      <c r="S43" s="175"/>
      <c r="T43" s="175"/>
      <c r="U43" s="175"/>
      <c r="V43" s="175"/>
      <c r="W43" s="175"/>
      <c r="X43" s="173"/>
      <c r="Y43" s="190"/>
    </row>
    <row r="44" spans="2:25" ht="15">
      <c r="B44" s="153" t="s">
        <v>218</v>
      </c>
      <c r="C44" s="57" t="s">
        <v>10</v>
      </c>
      <c r="D44" s="76">
        <f>(E8+E9+E10+E11+E12+E13+E14+E25+E26)/13</f>
        <v>0.23076923076923078</v>
      </c>
      <c r="E44" s="76">
        <f aca="true" t="shared" si="8" ref="E44:Y44">(F8+F9+F10+F11+F12+F13+F14+F25+F26)/13</f>
        <v>0.3076923076923077</v>
      </c>
      <c r="F44" s="76">
        <f t="shared" si="8"/>
        <v>0.7692307692307693</v>
      </c>
      <c r="G44" s="76">
        <f t="shared" si="8"/>
        <v>0.9230769230769231</v>
      </c>
      <c r="H44" s="76">
        <f t="shared" si="8"/>
        <v>0.6153846153846154</v>
      </c>
      <c r="I44" s="76">
        <f t="shared" si="8"/>
        <v>0.7692307692307693</v>
      </c>
      <c r="J44" s="76">
        <f t="shared" si="8"/>
        <v>1</v>
      </c>
      <c r="K44" s="76">
        <f t="shared" si="8"/>
        <v>0.6153846153846154</v>
      </c>
      <c r="L44" s="76">
        <f t="shared" si="8"/>
        <v>0.8461538461538461</v>
      </c>
      <c r="M44" s="76">
        <f t="shared" si="8"/>
        <v>0.38461538461538464</v>
      </c>
      <c r="N44" s="76">
        <f t="shared" si="8"/>
        <v>0.8461538461538461</v>
      </c>
      <c r="O44" s="85">
        <f t="shared" si="8"/>
        <v>0</v>
      </c>
      <c r="P44" s="76">
        <f t="shared" si="8"/>
        <v>0.38461538461538464</v>
      </c>
      <c r="Q44" s="76">
        <f t="shared" si="8"/>
        <v>0.38461538461538464</v>
      </c>
      <c r="R44" s="76">
        <f t="shared" si="8"/>
        <v>0.38461538461538464</v>
      </c>
      <c r="S44" s="76">
        <f t="shared" si="8"/>
        <v>0.3076923076923077</v>
      </c>
      <c r="T44" s="76">
        <f t="shared" si="8"/>
        <v>0.5384615384615384</v>
      </c>
      <c r="U44" s="85">
        <f t="shared" si="8"/>
        <v>0</v>
      </c>
      <c r="V44" s="76">
        <f t="shared" si="8"/>
        <v>0.23076923076923078</v>
      </c>
      <c r="W44" s="76">
        <f t="shared" si="8"/>
        <v>0.7692307692307693</v>
      </c>
      <c r="X44" s="85">
        <f t="shared" si="8"/>
        <v>0</v>
      </c>
      <c r="Y44" s="89">
        <f t="shared" si="8"/>
        <v>0</v>
      </c>
    </row>
    <row r="45" spans="2:25" ht="15">
      <c r="B45" s="154"/>
      <c r="C45" s="21" t="s">
        <v>222</v>
      </c>
      <c r="D45" s="59" t="str">
        <f>IF(D44&lt;50%,"н",IF(D44&lt;65%,"д-",IF(D44&lt;80%,"д",IF(D44&lt;95%,"д+","в"))))</f>
        <v>н</v>
      </c>
      <c r="E45" s="59" t="str">
        <f aca="true" t="shared" si="9" ref="E45:Y45">IF(E44&lt;50%,"н",IF(E44&lt;65%,"д-",IF(E44&lt;80%,"д",IF(E44&lt;95%,"д+","в"))))</f>
        <v>н</v>
      </c>
      <c r="F45" s="59" t="str">
        <f t="shared" si="9"/>
        <v>д</v>
      </c>
      <c r="G45" s="59" t="str">
        <f t="shared" si="9"/>
        <v>д+</v>
      </c>
      <c r="H45" s="59" t="str">
        <f t="shared" si="9"/>
        <v>д-</v>
      </c>
      <c r="I45" s="59" t="str">
        <f t="shared" si="9"/>
        <v>д</v>
      </c>
      <c r="J45" s="59" t="str">
        <f t="shared" si="9"/>
        <v>в</v>
      </c>
      <c r="K45" s="59" t="str">
        <f t="shared" si="9"/>
        <v>д-</v>
      </c>
      <c r="L45" s="59" t="str">
        <f t="shared" si="9"/>
        <v>д+</v>
      </c>
      <c r="M45" s="59" t="str">
        <f t="shared" si="9"/>
        <v>н</v>
      </c>
      <c r="N45" s="59" t="str">
        <f t="shared" si="9"/>
        <v>д+</v>
      </c>
      <c r="O45" s="83" t="str">
        <f t="shared" si="9"/>
        <v>н</v>
      </c>
      <c r="P45" s="59" t="str">
        <f t="shared" si="9"/>
        <v>н</v>
      </c>
      <c r="Q45" s="59" t="str">
        <f t="shared" si="9"/>
        <v>н</v>
      </c>
      <c r="R45" s="59" t="str">
        <f t="shared" si="9"/>
        <v>н</v>
      </c>
      <c r="S45" s="59" t="str">
        <f t="shared" si="9"/>
        <v>н</v>
      </c>
      <c r="T45" s="59" t="str">
        <f t="shared" si="9"/>
        <v>д-</v>
      </c>
      <c r="U45" s="83" t="str">
        <f t="shared" si="9"/>
        <v>н</v>
      </c>
      <c r="V45" s="59" t="str">
        <f t="shared" si="9"/>
        <v>н</v>
      </c>
      <c r="W45" s="59" t="str">
        <f t="shared" si="9"/>
        <v>д</v>
      </c>
      <c r="X45" s="83" t="str">
        <f t="shared" si="9"/>
        <v>н</v>
      </c>
      <c r="Y45" s="87" t="str">
        <f t="shared" si="9"/>
        <v>н</v>
      </c>
    </row>
    <row r="46" spans="2:25" ht="15.75" thickBot="1">
      <c r="B46" s="155"/>
      <c r="C46" s="58" t="s">
        <v>223</v>
      </c>
      <c r="D46" s="60" t="str">
        <f>IF(D44&lt;50%,"2",IF(D44&lt;65%,"3",IF(D44&lt;85%,"4","5")))</f>
        <v>2</v>
      </c>
      <c r="E46" s="60" t="str">
        <f aca="true" t="shared" si="10" ref="E46:Y46">IF(E44&lt;50%,"2",IF(E44&lt;65%,"3",IF(E44&lt;85%,"4","5")))</f>
        <v>2</v>
      </c>
      <c r="F46" s="60" t="str">
        <f t="shared" si="10"/>
        <v>4</v>
      </c>
      <c r="G46" s="60" t="str">
        <f t="shared" si="10"/>
        <v>5</v>
      </c>
      <c r="H46" s="60" t="str">
        <f t="shared" si="10"/>
        <v>3</v>
      </c>
      <c r="I46" s="60" t="str">
        <f t="shared" si="10"/>
        <v>4</v>
      </c>
      <c r="J46" s="60" t="str">
        <f t="shared" si="10"/>
        <v>5</v>
      </c>
      <c r="K46" s="60" t="str">
        <f t="shared" si="10"/>
        <v>3</v>
      </c>
      <c r="L46" s="60" t="str">
        <f t="shared" si="10"/>
        <v>4</v>
      </c>
      <c r="M46" s="60" t="str">
        <f t="shared" si="10"/>
        <v>2</v>
      </c>
      <c r="N46" s="60" t="str">
        <f t="shared" si="10"/>
        <v>4</v>
      </c>
      <c r="O46" s="84" t="str">
        <f t="shared" si="10"/>
        <v>2</v>
      </c>
      <c r="P46" s="60" t="str">
        <f t="shared" si="10"/>
        <v>2</v>
      </c>
      <c r="Q46" s="60" t="str">
        <f t="shared" si="10"/>
        <v>2</v>
      </c>
      <c r="R46" s="60" t="str">
        <f t="shared" si="10"/>
        <v>2</v>
      </c>
      <c r="S46" s="60" t="str">
        <f t="shared" si="10"/>
        <v>2</v>
      </c>
      <c r="T46" s="60" t="str">
        <f t="shared" si="10"/>
        <v>3</v>
      </c>
      <c r="U46" s="84" t="str">
        <f t="shared" si="10"/>
        <v>2</v>
      </c>
      <c r="V46" s="60" t="str">
        <f t="shared" si="10"/>
        <v>2</v>
      </c>
      <c r="W46" s="60" t="str">
        <f t="shared" si="10"/>
        <v>4</v>
      </c>
      <c r="X46" s="84" t="str">
        <f t="shared" si="10"/>
        <v>2</v>
      </c>
      <c r="Y46" s="88" t="str">
        <f t="shared" si="10"/>
        <v>2</v>
      </c>
    </row>
    <row r="47" spans="2:25" ht="15">
      <c r="B47" s="153" t="s">
        <v>219</v>
      </c>
      <c r="C47" s="57" t="s">
        <v>10</v>
      </c>
      <c r="D47" s="76">
        <f>(E24+E23+E7+E6+E5)/7</f>
        <v>0.8571428571428571</v>
      </c>
      <c r="E47" s="76">
        <f aca="true" t="shared" si="11" ref="E47:Y47">(F24+F23+F7+F6+F5)/7</f>
        <v>0.8571428571428571</v>
      </c>
      <c r="F47" s="76">
        <f t="shared" si="11"/>
        <v>1</v>
      </c>
      <c r="G47" s="76">
        <f t="shared" si="11"/>
        <v>1</v>
      </c>
      <c r="H47" s="76">
        <f t="shared" si="11"/>
        <v>1</v>
      </c>
      <c r="I47" s="76">
        <f t="shared" si="11"/>
        <v>1</v>
      </c>
      <c r="J47" s="76">
        <f t="shared" si="11"/>
        <v>0.8571428571428571</v>
      </c>
      <c r="K47" s="76">
        <f t="shared" si="11"/>
        <v>0.8571428571428571</v>
      </c>
      <c r="L47" s="76">
        <f t="shared" si="11"/>
        <v>1</v>
      </c>
      <c r="M47" s="76">
        <f t="shared" si="11"/>
        <v>0.5714285714285714</v>
      </c>
      <c r="N47" s="76">
        <f t="shared" si="11"/>
        <v>1</v>
      </c>
      <c r="O47" s="85">
        <f t="shared" si="11"/>
        <v>0</v>
      </c>
      <c r="P47" s="76">
        <f t="shared" si="11"/>
        <v>1</v>
      </c>
      <c r="Q47" s="76">
        <f t="shared" si="11"/>
        <v>0.8571428571428571</v>
      </c>
      <c r="R47" s="76">
        <f t="shared" si="11"/>
        <v>0.7142857142857143</v>
      </c>
      <c r="S47" s="76">
        <f t="shared" si="11"/>
        <v>0.5714285714285714</v>
      </c>
      <c r="T47" s="76">
        <f t="shared" si="11"/>
        <v>0.8571428571428571</v>
      </c>
      <c r="U47" s="85">
        <f t="shared" si="11"/>
        <v>0</v>
      </c>
      <c r="V47" s="76">
        <f t="shared" si="11"/>
        <v>0.7142857142857143</v>
      </c>
      <c r="W47" s="76">
        <f t="shared" si="11"/>
        <v>0.8571428571428571</v>
      </c>
      <c r="X47" s="85">
        <f t="shared" si="11"/>
        <v>0</v>
      </c>
      <c r="Y47" s="89">
        <f t="shared" si="11"/>
        <v>0</v>
      </c>
    </row>
    <row r="48" spans="2:25" ht="15">
      <c r="B48" s="154"/>
      <c r="C48" s="21" t="s">
        <v>222</v>
      </c>
      <c r="D48" s="59" t="str">
        <f>IF(D47&lt;50%,"н",IF(D47&lt;65%,"д-",IF(D47&lt;80%,"д",IF(D47&lt;95%,"д+","в"))))</f>
        <v>д+</v>
      </c>
      <c r="E48" s="59" t="str">
        <f aca="true" t="shared" si="12" ref="E48:Y48">IF(E47&lt;50%,"н",IF(E47&lt;65%,"д-",IF(E47&lt;80%,"д",IF(E47&lt;95%,"д+","в"))))</f>
        <v>д+</v>
      </c>
      <c r="F48" s="59" t="str">
        <f t="shared" si="12"/>
        <v>в</v>
      </c>
      <c r="G48" s="59" t="str">
        <f t="shared" si="12"/>
        <v>в</v>
      </c>
      <c r="H48" s="59" t="str">
        <f t="shared" si="12"/>
        <v>в</v>
      </c>
      <c r="I48" s="59" t="str">
        <f t="shared" si="12"/>
        <v>в</v>
      </c>
      <c r="J48" s="59" t="str">
        <f t="shared" si="12"/>
        <v>д+</v>
      </c>
      <c r="K48" s="59" t="str">
        <f t="shared" si="12"/>
        <v>д+</v>
      </c>
      <c r="L48" s="59" t="str">
        <f t="shared" si="12"/>
        <v>в</v>
      </c>
      <c r="M48" s="59" t="str">
        <f t="shared" si="12"/>
        <v>д-</v>
      </c>
      <c r="N48" s="59" t="str">
        <f t="shared" si="12"/>
        <v>в</v>
      </c>
      <c r="O48" s="83" t="str">
        <f t="shared" si="12"/>
        <v>н</v>
      </c>
      <c r="P48" s="59" t="str">
        <f t="shared" si="12"/>
        <v>в</v>
      </c>
      <c r="Q48" s="59" t="str">
        <f t="shared" si="12"/>
        <v>д+</v>
      </c>
      <c r="R48" s="59" t="str">
        <f t="shared" si="12"/>
        <v>д</v>
      </c>
      <c r="S48" s="59" t="str">
        <f t="shared" si="12"/>
        <v>д-</v>
      </c>
      <c r="T48" s="59" t="str">
        <f t="shared" si="12"/>
        <v>д+</v>
      </c>
      <c r="U48" s="83" t="str">
        <f t="shared" si="12"/>
        <v>н</v>
      </c>
      <c r="V48" s="59" t="str">
        <f t="shared" si="12"/>
        <v>д</v>
      </c>
      <c r="W48" s="59" t="str">
        <f t="shared" si="12"/>
        <v>д+</v>
      </c>
      <c r="X48" s="83" t="str">
        <f t="shared" si="12"/>
        <v>н</v>
      </c>
      <c r="Y48" s="87" t="str">
        <f t="shared" si="12"/>
        <v>н</v>
      </c>
    </row>
    <row r="49" spans="2:25" ht="15.75" thickBot="1">
      <c r="B49" s="155"/>
      <c r="C49" s="58" t="s">
        <v>223</v>
      </c>
      <c r="D49" s="60" t="str">
        <f>IF(D47&lt;50%,"2",IF(D47&lt;65%,"3",IF(D47&lt;85%,"4","5")))</f>
        <v>5</v>
      </c>
      <c r="E49" s="60" t="str">
        <f aca="true" t="shared" si="13" ref="E49:Y49">IF(E47&lt;50%,"2",IF(E47&lt;65%,"3",IF(E47&lt;85%,"4","5")))</f>
        <v>5</v>
      </c>
      <c r="F49" s="60" t="str">
        <f t="shared" si="13"/>
        <v>5</v>
      </c>
      <c r="G49" s="60" t="str">
        <f t="shared" si="13"/>
        <v>5</v>
      </c>
      <c r="H49" s="60" t="str">
        <f t="shared" si="13"/>
        <v>5</v>
      </c>
      <c r="I49" s="60" t="str">
        <f t="shared" si="13"/>
        <v>5</v>
      </c>
      <c r="J49" s="60" t="str">
        <f t="shared" si="13"/>
        <v>5</v>
      </c>
      <c r="K49" s="60" t="str">
        <f t="shared" si="13"/>
        <v>5</v>
      </c>
      <c r="L49" s="60" t="str">
        <f t="shared" si="13"/>
        <v>5</v>
      </c>
      <c r="M49" s="60" t="str">
        <f t="shared" si="13"/>
        <v>3</v>
      </c>
      <c r="N49" s="60" t="str">
        <f t="shared" si="13"/>
        <v>5</v>
      </c>
      <c r="O49" s="84" t="str">
        <f t="shared" si="13"/>
        <v>2</v>
      </c>
      <c r="P49" s="60" t="str">
        <f t="shared" si="13"/>
        <v>5</v>
      </c>
      <c r="Q49" s="60" t="str">
        <f t="shared" si="13"/>
        <v>5</v>
      </c>
      <c r="R49" s="60" t="str">
        <f t="shared" si="13"/>
        <v>4</v>
      </c>
      <c r="S49" s="60" t="str">
        <f t="shared" si="13"/>
        <v>3</v>
      </c>
      <c r="T49" s="60" t="str">
        <f t="shared" si="13"/>
        <v>5</v>
      </c>
      <c r="U49" s="84" t="str">
        <f t="shared" si="13"/>
        <v>2</v>
      </c>
      <c r="V49" s="60" t="str">
        <f t="shared" si="13"/>
        <v>4</v>
      </c>
      <c r="W49" s="60" t="str">
        <f t="shared" si="13"/>
        <v>5</v>
      </c>
      <c r="X49" s="84" t="str">
        <f t="shared" si="13"/>
        <v>2</v>
      </c>
      <c r="Y49" s="88" t="str">
        <f t="shared" si="13"/>
        <v>2</v>
      </c>
    </row>
    <row r="50" spans="2:25" ht="15">
      <c r="B50" s="153" t="s">
        <v>220</v>
      </c>
      <c r="C50" s="57" t="s">
        <v>10</v>
      </c>
      <c r="D50" s="76">
        <f>(E27+E19+E18+E17+E16+E15)/10</f>
        <v>0.6</v>
      </c>
      <c r="E50" s="76">
        <f aca="true" t="shared" si="14" ref="E50:Y50">(F27+F19+F18+F17+F16+F15)/10</f>
        <v>0.8</v>
      </c>
      <c r="F50" s="76">
        <f t="shared" si="14"/>
        <v>0.7</v>
      </c>
      <c r="G50" s="76">
        <f t="shared" si="14"/>
        <v>1</v>
      </c>
      <c r="H50" s="76">
        <f t="shared" si="14"/>
        <v>0.8</v>
      </c>
      <c r="I50" s="76">
        <f t="shared" si="14"/>
        <v>0.9</v>
      </c>
      <c r="J50" s="76">
        <f t="shared" si="14"/>
        <v>0.8</v>
      </c>
      <c r="K50" s="76">
        <f t="shared" si="14"/>
        <v>0.7</v>
      </c>
      <c r="L50" s="76">
        <f t="shared" si="14"/>
        <v>0.9</v>
      </c>
      <c r="M50" s="76">
        <f t="shared" si="14"/>
        <v>0.6</v>
      </c>
      <c r="N50" s="76">
        <f t="shared" si="14"/>
        <v>1</v>
      </c>
      <c r="O50" s="85">
        <f t="shared" si="14"/>
        <v>0</v>
      </c>
      <c r="P50" s="76">
        <f t="shared" si="14"/>
        <v>0.6</v>
      </c>
      <c r="Q50" s="76">
        <f t="shared" si="14"/>
        <v>0.6</v>
      </c>
      <c r="R50" s="76">
        <f t="shared" si="14"/>
        <v>0.6</v>
      </c>
      <c r="S50" s="76">
        <f t="shared" si="14"/>
        <v>0.7</v>
      </c>
      <c r="T50" s="76">
        <f t="shared" si="14"/>
        <v>0.8</v>
      </c>
      <c r="U50" s="85">
        <f t="shared" si="14"/>
        <v>0</v>
      </c>
      <c r="V50" s="76">
        <f t="shared" si="14"/>
        <v>0.7</v>
      </c>
      <c r="W50" s="76">
        <f t="shared" si="14"/>
        <v>0.8</v>
      </c>
      <c r="X50" s="85">
        <f t="shared" si="14"/>
        <v>0</v>
      </c>
      <c r="Y50" s="89">
        <f t="shared" si="14"/>
        <v>0</v>
      </c>
    </row>
    <row r="51" spans="2:25" ht="15">
      <c r="B51" s="154"/>
      <c r="C51" s="21" t="s">
        <v>222</v>
      </c>
      <c r="D51" s="59" t="str">
        <f>IF(D50&lt;50%,"н",IF(D50&lt;65%,"д-",IF(D50&lt;80%,"д",IF(D50&lt;95%,"д+","в"))))</f>
        <v>д-</v>
      </c>
      <c r="E51" s="59" t="str">
        <f aca="true" t="shared" si="15" ref="E51:Y51">IF(E50&lt;50%,"н",IF(E50&lt;65%,"д-",IF(E50&lt;80%,"д",IF(E50&lt;95%,"д+","в"))))</f>
        <v>д+</v>
      </c>
      <c r="F51" s="59" t="str">
        <f t="shared" si="15"/>
        <v>д</v>
      </c>
      <c r="G51" s="59" t="str">
        <f t="shared" si="15"/>
        <v>в</v>
      </c>
      <c r="H51" s="59" t="str">
        <f t="shared" si="15"/>
        <v>д+</v>
      </c>
      <c r="I51" s="59" t="str">
        <f t="shared" si="15"/>
        <v>д+</v>
      </c>
      <c r="J51" s="59" t="str">
        <f t="shared" si="15"/>
        <v>д+</v>
      </c>
      <c r="K51" s="59" t="str">
        <f t="shared" si="15"/>
        <v>д</v>
      </c>
      <c r="L51" s="59" t="str">
        <f t="shared" si="15"/>
        <v>д+</v>
      </c>
      <c r="M51" s="59" t="str">
        <f t="shared" si="15"/>
        <v>д-</v>
      </c>
      <c r="N51" s="59" t="str">
        <f t="shared" si="15"/>
        <v>в</v>
      </c>
      <c r="O51" s="83" t="str">
        <f t="shared" si="15"/>
        <v>н</v>
      </c>
      <c r="P51" s="59" t="str">
        <f t="shared" si="15"/>
        <v>д-</v>
      </c>
      <c r="Q51" s="59" t="str">
        <f t="shared" si="15"/>
        <v>д-</v>
      </c>
      <c r="R51" s="59" t="str">
        <f t="shared" si="15"/>
        <v>д-</v>
      </c>
      <c r="S51" s="59" t="str">
        <f t="shared" si="15"/>
        <v>д</v>
      </c>
      <c r="T51" s="59" t="str">
        <f t="shared" si="15"/>
        <v>д+</v>
      </c>
      <c r="U51" s="83" t="str">
        <f t="shared" si="15"/>
        <v>н</v>
      </c>
      <c r="V51" s="59" t="str">
        <f t="shared" si="15"/>
        <v>д</v>
      </c>
      <c r="W51" s="59" t="str">
        <f t="shared" si="15"/>
        <v>д+</v>
      </c>
      <c r="X51" s="83" t="str">
        <f t="shared" si="15"/>
        <v>н</v>
      </c>
      <c r="Y51" s="87" t="str">
        <f t="shared" si="15"/>
        <v>н</v>
      </c>
    </row>
    <row r="52" spans="2:25" ht="15.75" thickBot="1">
      <c r="B52" s="155"/>
      <c r="C52" s="58" t="s">
        <v>223</v>
      </c>
      <c r="D52" s="60" t="str">
        <f>IF(D50&lt;50%,"2",IF(D50&lt;65%,"3",IF(D50&lt;85%,"4","5")))</f>
        <v>3</v>
      </c>
      <c r="E52" s="60" t="str">
        <f aca="true" t="shared" si="16" ref="E52:Y52">IF(E50&lt;50%,"2",IF(E50&lt;65%,"3",IF(E50&lt;85%,"4","5")))</f>
        <v>4</v>
      </c>
      <c r="F52" s="60" t="str">
        <f t="shared" si="16"/>
        <v>4</v>
      </c>
      <c r="G52" s="60" t="str">
        <f t="shared" si="16"/>
        <v>5</v>
      </c>
      <c r="H52" s="60" t="str">
        <f t="shared" si="16"/>
        <v>4</v>
      </c>
      <c r="I52" s="60" t="str">
        <f t="shared" si="16"/>
        <v>5</v>
      </c>
      <c r="J52" s="60" t="str">
        <f t="shared" si="16"/>
        <v>4</v>
      </c>
      <c r="K52" s="60" t="str">
        <f t="shared" si="16"/>
        <v>4</v>
      </c>
      <c r="L52" s="60" t="str">
        <f t="shared" si="16"/>
        <v>5</v>
      </c>
      <c r="M52" s="60" t="str">
        <f t="shared" si="16"/>
        <v>3</v>
      </c>
      <c r="N52" s="60" t="str">
        <f t="shared" si="16"/>
        <v>5</v>
      </c>
      <c r="O52" s="84" t="str">
        <f t="shared" si="16"/>
        <v>2</v>
      </c>
      <c r="P52" s="60" t="str">
        <f t="shared" si="16"/>
        <v>3</v>
      </c>
      <c r="Q52" s="60" t="str">
        <f t="shared" si="16"/>
        <v>3</v>
      </c>
      <c r="R52" s="60" t="str">
        <f t="shared" si="16"/>
        <v>3</v>
      </c>
      <c r="S52" s="60" t="str">
        <f t="shared" si="16"/>
        <v>4</v>
      </c>
      <c r="T52" s="60" t="str">
        <f t="shared" si="16"/>
        <v>4</v>
      </c>
      <c r="U52" s="84" t="str">
        <f t="shared" si="16"/>
        <v>2</v>
      </c>
      <c r="V52" s="60" t="str">
        <f t="shared" si="16"/>
        <v>4</v>
      </c>
      <c r="W52" s="60" t="str">
        <f t="shared" si="16"/>
        <v>4</v>
      </c>
      <c r="X52" s="84" t="str">
        <f t="shared" si="16"/>
        <v>2</v>
      </c>
      <c r="Y52" s="88" t="str">
        <f t="shared" si="16"/>
        <v>2</v>
      </c>
    </row>
    <row r="53" spans="2:25" ht="15">
      <c r="B53" s="153" t="s">
        <v>221</v>
      </c>
      <c r="C53" s="57" t="s">
        <v>10</v>
      </c>
      <c r="D53" s="76">
        <f>(E28+E20)/6</f>
        <v>0.5</v>
      </c>
      <c r="E53" s="76">
        <f aca="true" t="shared" si="17" ref="E53:Y53">(F28+F20)/6</f>
        <v>0.5</v>
      </c>
      <c r="F53" s="76">
        <f t="shared" si="17"/>
        <v>0.5</v>
      </c>
      <c r="G53" s="76">
        <f t="shared" si="17"/>
        <v>0.6666666666666666</v>
      </c>
      <c r="H53" s="76">
        <f t="shared" si="17"/>
        <v>1</v>
      </c>
      <c r="I53" s="76">
        <f t="shared" si="17"/>
        <v>1</v>
      </c>
      <c r="J53" s="76">
        <f t="shared" si="17"/>
        <v>0.8333333333333334</v>
      </c>
      <c r="K53" s="76">
        <f t="shared" si="17"/>
        <v>0.6666666666666666</v>
      </c>
      <c r="L53" s="76">
        <f t="shared" si="17"/>
        <v>1</v>
      </c>
      <c r="M53" s="76">
        <f t="shared" si="17"/>
        <v>0.6666666666666666</v>
      </c>
      <c r="N53" s="76">
        <f t="shared" si="17"/>
        <v>1</v>
      </c>
      <c r="O53" s="85">
        <f t="shared" si="17"/>
        <v>0</v>
      </c>
      <c r="P53" s="76">
        <f t="shared" si="17"/>
        <v>0.8333333333333334</v>
      </c>
      <c r="Q53" s="76">
        <f t="shared" si="17"/>
        <v>0.6666666666666666</v>
      </c>
      <c r="R53" s="76">
        <f t="shared" si="17"/>
        <v>0.3333333333333333</v>
      </c>
      <c r="S53" s="76">
        <f t="shared" si="17"/>
        <v>0.5</v>
      </c>
      <c r="T53" s="76">
        <f t="shared" si="17"/>
        <v>1</v>
      </c>
      <c r="U53" s="85">
        <f t="shared" si="17"/>
        <v>0</v>
      </c>
      <c r="V53" s="76">
        <f t="shared" si="17"/>
        <v>0.5</v>
      </c>
      <c r="W53" s="76">
        <f t="shared" si="17"/>
        <v>0.6666666666666666</v>
      </c>
      <c r="X53" s="85">
        <f t="shared" si="17"/>
        <v>0</v>
      </c>
      <c r="Y53" s="89">
        <f t="shared" si="17"/>
        <v>0</v>
      </c>
    </row>
    <row r="54" spans="2:25" ht="15">
      <c r="B54" s="154"/>
      <c r="C54" s="21" t="s">
        <v>222</v>
      </c>
      <c r="D54" s="59" t="str">
        <f>IF(D53&lt;50%,"н",IF(D53&lt;65%,"д-",IF(D53&lt;80%,"д",IF(D53&lt;95%,"д+","в"))))</f>
        <v>д-</v>
      </c>
      <c r="E54" s="59" t="str">
        <f aca="true" t="shared" si="18" ref="E54:Y54">IF(E53&lt;50%,"н",IF(E53&lt;65%,"д-",IF(E53&lt;80%,"д",IF(E53&lt;95%,"д+","в"))))</f>
        <v>д-</v>
      </c>
      <c r="F54" s="59" t="str">
        <f t="shared" si="18"/>
        <v>д-</v>
      </c>
      <c r="G54" s="59" t="str">
        <f t="shared" si="18"/>
        <v>д</v>
      </c>
      <c r="H54" s="59" t="str">
        <f t="shared" si="18"/>
        <v>в</v>
      </c>
      <c r="I54" s="59" t="str">
        <f t="shared" si="18"/>
        <v>в</v>
      </c>
      <c r="J54" s="59" t="str">
        <f t="shared" si="18"/>
        <v>д+</v>
      </c>
      <c r="K54" s="59" t="str">
        <f t="shared" si="18"/>
        <v>д</v>
      </c>
      <c r="L54" s="59" t="str">
        <f t="shared" si="18"/>
        <v>в</v>
      </c>
      <c r="M54" s="59" t="str">
        <f t="shared" si="18"/>
        <v>д</v>
      </c>
      <c r="N54" s="59" t="str">
        <f t="shared" si="18"/>
        <v>в</v>
      </c>
      <c r="O54" s="83" t="str">
        <f t="shared" si="18"/>
        <v>н</v>
      </c>
      <c r="P54" s="59" t="str">
        <f t="shared" si="18"/>
        <v>д+</v>
      </c>
      <c r="Q54" s="59" t="str">
        <f t="shared" si="18"/>
        <v>д</v>
      </c>
      <c r="R54" s="59" t="str">
        <f t="shared" si="18"/>
        <v>н</v>
      </c>
      <c r="S54" s="59" t="str">
        <f t="shared" si="18"/>
        <v>д-</v>
      </c>
      <c r="T54" s="59" t="str">
        <f t="shared" si="18"/>
        <v>в</v>
      </c>
      <c r="U54" s="83" t="str">
        <f t="shared" si="18"/>
        <v>н</v>
      </c>
      <c r="V54" s="59" t="str">
        <f t="shared" si="18"/>
        <v>д-</v>
      </c>
      <c r="W54" s="59" t="str">
        <f t="shared" si="18"/>
        <v>д</v>
      </c>
      <c r="X54" s="83" t="str">
        <f t="shared" si="18"/>
        <v>н</v>
      </c>
      <c r="Y54" s="87" t="str">
        <f t="shared" si="18"/>
        <v>н</v>
      </c>
    </row>
    <row r="55" spans="2:25" ht="15.75" thickBot="1">
      <c r="B55" s="155"/>
      <c r="C55" s="58" t="s">
        <v>223</v>
      </c>
      <c r="D55" s="60" t="str">
        <f>IF(D53&lt;50%,"2",IF(D53&lt;65%,"3",IF(D53&lt;85%,"4","5")))</f>
        <v>3</v>
      </c>
      <c r="E55" s="60" t="str">
        <f aca="true" t="shared" si="19" ref="E55:Y55">IF(E53&lt;50%,"2",IF(E53&lt;65%,"3",IF(E53&lt;85%,"4","5")))</f>
        <v>3</v>
      </c>
      <c r="F55" s="60" t="str">
        <f t="shared" si="19"/>
        <v>3</v>
      </c>
      <c r="G55" s="60" t="str">
        <f t="shared" si="19"/>
        <v>4</v>
      </c>
      <c r="H55" s="60" t="str">
        <f t="shared" si="19"/>
        <v>5</v>
      </c>
      <c r="I55" s="60" t="str">
        <f t="shared" si="19"/>
        <v>5</v>
      </c>
      <c r="J55" s="60" t="str">
        <f t="shared" si="19"/>
        <v>4</v>
      </c>
      <c r="K55" s="60" t="str">
        <f t="shared" si="19"/>
        <v>4</v>
      </c>
      <c r="L55" s="60" t="str">
        <f t="shared" si="19"/>
        <v>5</v>
      </c>
      <c r="M55" s="60" t="str">
        <f t="shared" si="19"/>
        <v>4</v>
      </c>
      <c r="N55" s="60" t="str">
        <f t="shared" si="19"/>
        <v>5</v>
      </c>
      <c r="O55" s="84" t="str">
        <f t="shared" si="19"/>
        <v>2</v>
      </c>
      <c r="P55" s="60" t="str">
        <f t="shared" si="19"/>
        <v>4</v>
      </c>
      <c r="Q55" s="60" t="str">
        <f t="shared" si="19"/>
        <v>4</v>
      </c>
      <c r="R55" s="60" t="str">
        <f t="shared" si="19"/>
        <v>2</v>
      </c>
      <c r="S55" s="60" t="str">
        <f t="shared" si="19"/>
        <v>3</v>
      </c>
      <c r="T55" s="60" t="str">
        <f t="shared" si="19"/>
        <v>5</v>
      </c>
      <c r="U55" s="84" t="str">
        <f t="shared" si="19"/>
        <v>2</v>
      </c>
      <c r="V55" s="60" t="str">
        <f t="shared" si="19"/>
        <v>3</v>
      </c>
      <c r="W55" s="60" t="str">
        <f t="shared" si="19"/>
        <v>4</v>
      </c>
      <c r="X55" s="84" t="str">
        <f t="shared" si="19"/>
        <v>2</v>
      </c>
      <c r="Y55" s="88" t="str">
        <f t="shared" si="19"/>
        <v>2</v>
      </c>
    </row>
  </sheetData>
  <sheetProtection/>
  <mergeCells count="84">
    <mergeCell ref="B50:B52"/>
    <mergeCell ref="B53:B55"/>
    <mergeCell ref="X34:X35"/>
    <mergeCell ref="Y34:Y35"/>
    <mergeCell ref="V42:V43"/>
    <mergeCell ref="W42:W43"/>
    <mergeCell ref="X42:X43"/>
    <mergeCell ref="Y42:Y43"/>
    <mergeCell ref="B44:B46"/>
    <mergeCell ref="B47:B49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U34:U35"/>
    <mergeCell ref="V34:V35"/>
    <mergeCell ref="W34:W35"/>
    <mergeCell ref="Z34:Z35"/>
    <mergeCell ref="D42:D43"/>
    <mergeCell ref="E42:E43"/>
    <mergeCell ref="F42:F43"/>
    <mergeCell ref="G42:G43"/>
    <mergeCell ref="H42:H43"/>
    <mergeCell ref="I42:I43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30:B30"/>
    <mergeCell ref="A31:B31"/>
    <mergeCell ref="E34:E35"/>
    <mergeCell ref="F34:F35"/>
    <mergeCell ref="G34:G35"/>
    <mergeCell ref="H34:H35"/>
    <mergeCell ref="A8:A14"/>
    <mergeCell ref="A15:A19"/>
    <mergeCell ref="A21:B21"/>
    <mergeCell ref="A22:B22"/>
    <mergeCell ref="A23:A24"/>
    <mergeCell ref="A25:A26"/>
    <mergeCell ref="V2:V3"/>
    <mergeCell ref="W2:W3"/>
    <mergeCell ref="X2:X3"/>
    <mergeCell ref="Y2:Y3"/>
    <mergeCell ref="Z2:Z3"/>
    <mergeCell ref="A4:A7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2362204724409449" right="0.2362204724409449" top="0.7480314960629921" bottom="0.7480314960629921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2014-05-23T02:57:40Z</dcterms:modified>
  <cp:category/>
  <cp:version/>
  <cp:contentType/>
  <cp:contentStatus/>
</cp:coreProperties>
</file>